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Rubina\Desktop\"/>
    </mc:Choice>
  </mc:AlternateContent>
  <xr:revisionPtr revIDLastSave="0" documentId="13_ncr:81_{D60D4DA4-230C-4927-9D92-7DAF733AD18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Z_0D98D56C_6C9F_4931_9199_3528B0B6143A_.wvu.Cols" localSheetId="0" hidden="1">Лист1!$A:$B</definedName>
    <definedName name="Z_0D98D56C_6C9F_4931_9199_3528B0B6143A_.wvu.PrintArea" localSheetId="0" hidden="1">Лист1!$C$2:$O$6</definedName>
    <definedName name="Z_223BBD92_FBB4_4BEC_BC26_08392FDD075B_.wvu.Cols" localSheetId="0" hidden="1">Лист1!$A:$B</definedName>
    <definedName name="Z_223BBD92_FBB4_4BEC_BC26_08392FDD075B_.wvu.PrintArea" localSheetId="0" hidden="1">Лист1!$C$2:$O$6</definedName>
    <definedName name="Z_271FD86F_5D82_4B0E_8BD6_8D773097FADC_.wvu.PrintArea" localSheetId="0" hidden="1">Лист1!$C$2:$N$6</definedName>
    <definedName name="Z_4196DB7A_219A_40C4_BE04_49477EC5EE4D_.wvu.PrintArea" localSheetId="0" hidden="1">Лист1!$C$2:$N$6</definedName>
    <definedName name="Z_42C4199F_017D_4C41_8A11_DDEAEE96E020_.wvu.PrintArea" localSheetId="0" hidden="1">Лист1!$C$2:$N$6</definedName>
    <definedName name="Z_6924A547_F047_449F_8690_734BF9E529F2_.wvu.Cols" localSheetId="0" hidden="1">Лист1!$F:$F</definedName>
    <definedName name="Z_6924A547_F047_449F_8690_734BF9E529F2_.wvu.PrintArea" localSheetId="0" hidden="1">Лист1!$C$2:$N$6</definedName>
    <definedName name="_xlnm.Print_Area" localSheetId="0">Лист1!$C$2:$N$6</definedName>
  </definedNames>
  <calcPr calcId="191029"/>
  <customWorkbookViews>
    <customWorkbookView name="Погосян Р.А. - Личное представление" guid="{6924A547-F047-449F-8690-734BF9E529F2}" mergeInterval="0" personalView="1" maximized="1" xWindow="-8" yWindow="-8" windowWidth="1936" windowHeight="1056" activeSheetId="1"/>
    <customWorkbookView name="Асадова С.Ю. - Личное представление" guid="{0D98D56C-6C9F-4931-9199-3528B0B6143A}" mergeInterval="0" personalView="1" maximized="1" windowWidth="1916" windowHeight="854" activeSheetId="1"/>
    <customWorkbookView name="WORK HARD ANYWERE - Личное представление" guid="{223BBD92-FBB4-4BEC-BC26-08392FDD075B}" mergeInterval="0" personalView="1" maximized="1" xWindow="-1448" yWindow="1249" windowWidth="1456" windowHeight="876" activeSheetId="1"/>
    <customWorkbookView name="Беспрозванная Е.В. - Личное представление" guid="{271FD86F-5D82-4B0E-8BD6-8D773097FADC}" mergeInterval="0" personalView="1" maximized="1" xWindow="-8" yWindow="-8" windowWidth="1936" windowHeight="1056" activeSheetId="1"/>
    <customWorkbookView name="Ушаков Н.В. - Личное представление" guid="{4196DB7A-219A-40C4-BE04-49477EC5EE4D}" mergeInterval="0" personalView="1" maximized="1" windowWidth="1916" windowHeight="854" activeSheetId="1"/>
    <customWorkbookView name="Дьяконов Е.А. - Личное представление" guid="{42C4199F-017D-4C41-8A11-DDEAEE96E020}" mergeInterval="0" personalView="1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  <c r="H14" i="1" l="1"/>
  <c r="H13" i="1"/>
  <c r="G13" i="1"/>
  <c r="H7" i="1" l="1"/>
  <c r="G7" i="1"/>
  <c r="H10" i="1" l="1"/>
  <c r="G10" i="1"/>
  <c r="L8" i="1" l="1"/>
  <c r="G8" i="1" l="1"/>
  <c r="G9" i="1"/>
  <c r="H9" i="1"/>
  <c r="H8" i="1" l="1"/>
  <c r="H11" i="1" l="1"/>
  <c r="H12" i="1"/>
  <c r="G11" i="1"/>
  <c r="G12" i="1"/>
  <c r="L12" i="1"/>
</calcChain>
</file>

<file path=xl/sharedStrings.xml><?xml version="1.0" encoding="utf-8"?>
<sst xmlns="http://schemas.openxmlformats.org/spreadsheetml/2006/main" count="75" uniqueCount="54">
  <si>
    <t>Район</t>
  </si>
  <si>
    <t>Адрес</t>
  </si>
  <si>
    <t>Площадь</t>
  </si>
  <si>
    <t>Планировка</t>
  </si>
  <si>
    <t>Итоговая стоимость</t>
  </si>
  <si>
    <t>№ помещения</t>
  </si>
  <si>
    <t>Отделка</t>
  </si>
  <si>
    <t>Получистовая</t>
  </si>
  <si>
    <t>Примечание</t>
  </si>
  <si>
    <t>Цена за 1 м2, руб.</t>
  </si>
  <si>
    <t xml:space="preserve">Оплата всех коммунальных услуг </t>
  </si>
  <si>
    <t>Прайс (Аренда коммерческой недвижимости)</t>
  </si>
  <si>
    <t>Фото помещения</t>
  </si>
  <si>
    <t>Советский район</t>
  </si>
  <si>
    <t>Собственник</t>
  </si>
  <si>
    <t>Бетонит</t>
  </si>
  <si>
    <t>ID_JK</t>
  </si>
  <si>
    <t>ID_room</t>
  </si>
  <si>
    <t>Address</t>
  </si>
  <si>
    <t>Title</t>
  </si>
  <si>
    <t>ConditionType</t>
  </si>
  <si>
    <t>TotalArea</t>
  </si>
  <si>
    <t>Price</t>
  </si>
  <si>
    <t>Description</t>
  </si>
  <si>
    <t>Свердловский район</t>
  </si>
  <si>
    <t>ул. Соколовская 64</t>
  </si>
  <si>
    <t>Белый куб</t>
  </si>
  <si>
    <t>ИП Горбунова</t>
  </si>
  <si>
    <t>помещение № 632 (h 2,7)</t>
  </si>
  <si>
    <t>помещение № 635 (h 2,7)</t>
  </si>
  <si>
    <t>Центральный район</t>
  </si>
  <si>
    <t>Чистовая отделка</t>
  </si>
  <si>
    <t>Октябрьский район</t>
  </si>
  <si>
    <t>ул. Телевизорная 1, стр.15</t>
  </si>
  <si>
    <t>здание (цоколь,1 этаж) (h 3,4   h 6,3)</t>
  </si>
  <si>
    <t>ул.Алеши Тимошенкова, 97-1</t>
  </si>
  <si>
    <t>земля</t>
  </si>
  <si>
    <t>с коммуникациями</t>
  </si>
  <si>
    <t>СЗ СМУ-38</t>
  </si>
  <si>
    <t>Здание под холодный склад, без отопления,делить можно от 500м2</t>
  </si>
  <si>
    <t>Помещение готово к работе</t>
  </si>
  <si>
    <t>Парашютная ул., 90с3</t>
  </si>
  <si>
    <t>Здание  (h-2,7)</t>
  </si>
  <si>
    <t>помещение  (h-2,75)</t>
  </si>
  <si>
    <t>ул. Мартынова 7а</t>
  </si>
  <si>
    <t xml:space="preserve">здание </t>
  </si>
  <si>
    <t>ул. Молокова 24</t>
  </si>
  <si>
    <t xml:space="preserve">Черновая  </t>
  </si>
  <si>
    <t>Капиталстрой</t>
  </si>
  <si>
    <t xml:space="preserve">СЗ Новая высота </t>
  </si>
  <si>
    <t xml:space="preserve">Помещение холодное </t>
  </si>
  <si>
    <t>Договорная</t>
  </si>
  <si>
    <t>Помещение свободного назначения</t>
  </si>
  <si>
    <t xml:space="preserve">Назначение здания - спортивное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</si>
</sst>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0C4D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/>
    <xf numFmtId="0" fontId="4" fillId="3" borderId="5" xfId="0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5" fillId="3" borderId="5" xfId="1" applyFont="1" applyFill="1" applyBorder="1" applyAlignment="1">
      <alignment horizontal="left" vertical="center" wrapText="1"/>
    </xf>
    <xf numFmtId="4" fontId="4" fillId="3" borderId="5" xfId="0" applyNumberFormat="1" applyFont="1" applyFill="1" applyBorder="1" applyAlignment="1">
      <alignment horizontal="left" vertical="center" wrapText="1"/>
    </xf>
    <xf numFmtId="3" fontId="4" fillId="3" borderId="5" xfId="0" applyNumberFormat="1" applyFont="1" applyFill="1" applyBorder="1" applyAlignment="1">
      <alignment horizontal="left" vertical="center" wrapText="1"/>
    </xf>
    <xf numFmtId="3" fontId="6" fillId="3" borderId="5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0" fillId="5" borderId="0" xfId="0" applyFill="1"/>
    <xf numFmtId="0" fontId="3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36" Type="http://schemas.openxmlformats.org/officeDocument/2006/relationships/revisionLog" Target="revisionLog9.xml"/><Relationship Id="rId531" Type="http://schemas.openxmlformats.org/officeDocument/2006/relationships/revisionLog" Target="revisionLog4.xml"/><Relationship Id="rId530" Type="http://schemas.openxmlformats.org/officeDocument/2006/relationships/revisionLog" Target="revisionLog3.xml"/><Relationship Id="rId535" Type="http://schemas.openxmlformats.org/officeDocument/2006/relationships/revisionLog" Target="revisionLog8.xml"/><Relationship Id="rId539" Type="http://schemas.openxmlformats.org/officeDocument/2006/relationships/revisionLog" Target="revisionLog11.xml"/><Relationship Id="rId534" Type="http://schemas.openxmlformats.org/officeDocument/2006/relationships/revisionLog" Target="revisionLog7.xml"/><Relationship Id="rId533" Type="http://schemas.openxmlformats.org/officeDocument/2006/relationships/revisionLog" Target="revisionLog6.xml"/><Relationship Id="rId538" Type="http://schemas.openxmlformats.org/officeDocument/2006/relationships/revisionLog" Target="revisionLog2.xml"/><Relationship Id="rId529" Type="http://schemas.openxmlformats.org/officeDocument/2006/relationships/revisionLog" Target="revisionLog1.xml"/><Relationship Id="rId532" Type="http://schemas.openxmlformats.org/officeDocument/2006/relationships/revisionLog" Target="revisionLog5.xml"/><Relationship Id="rId537" Type="http://schemas.openxmlformats.org/officeDocument/2006/relationships/revisionLog" Target="revisionLog1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E233D52-5CB4-46FC-B00C-EC1B1AA962C3}" diskRevisions="1" revisionId="2940" version="303">
  <header guid="{D9C077DF-F237-4B4E-B56F-8C49F815A541}" dateTime="2026-08-13T09:42:40" maxSheetId="2" userName="Погосян Р.А." r:id="rId529" minRId="2896" maxRId="2910">
    <sheetIdMap count="1">
      <sheetId val="1"/>
    </sheetIdMap>
  </header>
  <header guid="{3AEB05A7-9453-48EF-ABEB-E2F0416AD5EE}" dateTime="2026-08-13T10:15:48" maxSheetId="2" userName="Погосян Р.А." r:id="rId530" minRId="2912" maxRId="2914">
    <sheetIdMap count="1">
      <sheetId val="1"/>
    </sheetIdMap>
  </header>
  <header guid="{85CDD61B-0631-4599-A556-1436F10CAD08}" dateTime="2026-08-13T10:18:40" maxSheetId="2" userName="Погосян Р.А." r:id="rId531" minRId="2915">
    <sheetIdMap count="1">
      <sheetId val="1"/>
    </sheetIdMap>
  </header>
  <header guid="{4C3E0362-1E78-4F4F-BB7E-DAA89237B951}" dateTime="2026-08-13T10:20:56" maxSheetId="2" userName="Погосян Р.А." r:id="rId532" minRId="2916" maxRId="2917">
    <sheetIdMap count="1">
      <sheetId val="1"/>
    </sheetIdMap>
  </header>
  <header guid="{44196970-234E-431D-B0F3-19C42CE05956}" dateTime="2026-08-13T10:22:32" maxSheetId="2" userName="Погосян Р.А." r:id="rId533" minRId="2918" maxRId="2920">
    <sheetIdMap count="1">
      <sheetId val="1"/>
    </sheetIdMap>
  </header>
  <header guid="{FCA71D80-5DBF-41E3-9883-1011774422C1}" dateTime="2026-08-13T10:24:46" maxSheetId="2" userName="Погосян Р.А." r:id="rId534" minRId="2921" maxRId="2925">
    <sheetIdMap count="1">
      <sheetId val="1"/>
    </sheetIdMap>
  </header>
  <header guid="{8083FA03-C5B4-4FCA-A9CC-FC55C015E034}" dateTime="2026-08-13T10:25:21" maxSheetId="2" userName="Погосян Р.А." r:id="rId535">
    <sheetIdMap count="1">
      <sheetId val="1"/>
    </sheetIdMap>
  </header>
  <header guid="{B909B69E-78F8-4A70-8A3F-8A31B58114BC}" dateTime="2026-08-13T10:25:44" maxSheetId="2" userName="Погосян Р.А." r:id="rId536">
    <sheetIdMap count="1">
      <sheetId val="1"/>
    </sheetIdMap>
  </header>
  <header guid="{BCFBAC19-9D65-4516-A9FD-984C059564DF}" dateTime="2026-08-14T14:58:20" maxSheetId="2" userName="Асадова С.Ю." r:id="rId537">
    <sheetIdMap count="1">
      <sheetId val="1"/>
    </sheetIdMap>
  </header>
  <header guid="{70338EA4-6398-4C17-AEA7-7F6B566FA49E}" dateTime="2026-09-04T16:31:05" maxSheetId="2" userName="Погосян Р.А." r:id="rId538" minRId="2932" maxRId="2934">
    <sheetIdMap count="1">
      <sheetId val="1"/>
    </sheetIdMap>
  </header>
  <header guid="{BE233D52-5CB4-46FC-B00C-EC1B1AA962C3}" dateTime="2026-09-11T13:30:42" maxSheetId="2" userName="Погосян Р.А." r:id="rId539" minRId="2937" maxRId="293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896" sId="1" ref="A14:XFD14" action="deleteRow">
    <undo index="65535" exp="area" ref3D="1" dr="$A$1:$B$1048576" dn="Z_223BBD92_FBB4_4BEC_BC26_08392FDD075B_.wvu.Cols" sId="1"/>
    <undo index="65535" exp="area" ref3D="1" dr="$A$1:$B$1048576" dn="Z_0D98D56C_6C9F_4931_9199_3528B0B6143A_.wvu.Cols" sId="1"/>
    <rfmt sheetId="1" xfDxf="1" sqref="A14:XFD14" start="0" length="0">
      <dxf>
        <fill>
          <patternFill patternType="solid">
            <bgColor theme="0"/>
          </patternFill>
        </fill>
      </dxf>
    </rfmt>
    <rcc rId="0" sId="1" dxf="1">
      <nc r="C14" t="inlineStr">
        <is>
          <t>Кировский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" t="inlineStr">
        <is>
          <t>ул.Апрельская 5к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" t="inlineStr">
        <is>
          <t>помещение № 311 (h 3,2)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4" t="inlineStr">
        <is>
          <t>Восток-Инвест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4">
        <f>HYPERLINK("https://cloud.mail.ru/public/UiFC/XvuZqbnwz","План")</f>
      </nc>
      <ndxf>
        <font>
          <u/>
          <sz val="14"/>
          <color theme="10"/>
          <name val="Times"/>
          <family val="1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4">
        <f>HYPERLINK("https://cloud.mail.ru/public/V59f/qd6vh1QFA","Фото")</f>
      </nc>
      <ndxf>
        <font>
          <u/>
          <sz val="14"/>
          <color theme="10"/>
          <name val="Times"/>
          <family val="1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4" t="inlineStr">
        <is>
          <t>Чистовая отделка</t>
        </is>
      </nc>
      <ndxf>
        <font>
          <sz val="14"/>
          <color auto="1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4">
        <v>32</v>
      </nc>
      <ndxf>
        <font>
          <sz val="14"/>
          <color rgb="FF000000"/>
          <name val="Times New Roman"/>
          <family val="1"/>
          <charset val="204"/>
          <scheme val="none"/>
        </font>
        <numFmt numFmtId="4" formatCode="#,##0.0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4">
        <v>1100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14">
        <f>J14*K14</f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4" t="inlineStr">
        <is>
          <t xml:space="preserve">Оплата всех коммунальных услуг </t>
        </is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4" t="inlineStr">
        <is>
          <t>Помещение освободится с 01.07.2026</t>
        </is>
      </nc>
      <ndxf>
        <font>
          <b/>
          <sz val="14"/>
          <color theme="1"/>
          <name val="Times New Roman"/>
          <family val="1"/>
          <charset val="204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897" sId="1">
    <nc r="F15" t="inlineStr">
      <is>
        <t>Экстра</t>
      </is>
    </nc>
  </rcc>
  <rfmt sheetId="1" sqref="C19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9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9" start="0" length="0">
    <dxf>
      <font>
        <sz val="14"/>
        <color theme="1"/>
        <name val="Times New Roman"/>
        <family val="1"/>
        <charset val="204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19" start="0" length="0">
    <dxf>
      <font>
        <sz val="14"/>
        <color rgb="FF000000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898" sId="1" odxf="1" s="1" dxf="1">
    <nc r="G19">
      <f>HYPERLINK("https://cloud.mail.ru/public/McW6/wJS4ntuoJ","План")</f>
    </nc>
    <o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charset val="204"/>
        <scheme val="none"/>
      </font>
      <alignment horizontal="left" vertical="bottom" textRotation="0" wrapText="0" indent="0" justifyLastLine="0" shrinkToFit="0" readingOrder="0"/>
    </odxf>
    <ndxf>
      <font>
        <sz val="14"/>
        <color theme="10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899" sId="1" odxf="1" s="1" dxf="1">
    <nc r="H19">
      <f>HYPERLINK("https://cloud.mail.ru/public/McW6/wJS4ntuoJ","Фото")</f>
    </nc>
    <o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charset val="204"/>
        <scheme val="none"/>
      </font>
    </odxf>
    <ndxf>
      <font>
        <sz val="14"/>
        <color theme="10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00" sId="1" odxf="1" s="1" dxf="1">
    <nc r="I19" t="inlineStr">
      <is>
        <t>Чистовая отделка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odxf>
    <ndxf>
      <font>
        <sz val="14"/>
        <color auto="1"/>
        <name val="Times New Roman"/>
        <family val="1"/>
        <charset val="204"/>
        <scheme val="none"/>
      </font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J19" start="0" length="0">
    <dxf>
      <font>
        <sz val="14"/>
        <color theme="1"/>
        <name val="Times New Roman"/>
        <family val="1"/>
        <charset val="204"/>
        <scheme val="none"/>
      </font>
      <numFmt numFmtId="3" formatCode="#,##0"/>
      <alignment horizontal="left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19" start="0" length="0">
    <dxf>
      <font>
        <sz val="14"/>
        <color rgb="FF000000"/>
        <name val="Times New Roman"/>
        <family val="1"/>
        <charset val="204"/>
        <scheme val="none"/>
      </font>
      <numFmt numFmtId="3" formatCode="#,##0"/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901" sId="1" odxf="1" dxf="1">
    <nc r="L19">
      <f>K19*J19</f>
    </nc>
    <odxf>
      <font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wrapText="0"/>
      <border outline="0">
        <left/>
        <right/>
        <top/>
        <bottom/>
      </border>
    </odxf>
    <ndxf>
      <font>
        <sz val="14"/>
        <color rgb="FF000000"/>
        <name val="Times New Roman"/>
        <family val="1"/>
        <charset val="204"/>
        <scheme val="none"/>
      </font>
      <numFmt numFmtId="3" formatCode="#,##0"/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02" sId="1" odxf="1" dxf="1">
    <nc r="M19" t="inlineStr">
      <is>
        <t xml:space="preserve">Оплата всех коммунальных услуг </t>
      </is>
    </nc>
    <odxf>
      <font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wrapText="0"/>
      <border outline="0">
        <left/>
        <right/>
        <top/>
        <bottom/>
      </border>
    </odxf>
    <ndxf>
      <font>
        <sz val="14"/>
        <color rgb="FF000000"/>
        <name val="Times New Roman"/>
        <family val="1"/>
        <charset val="204"/>
        <scheme val="none"/>
      </font>
      <numFmt numFmtId="3" formatCode="#,##0"/>
      <fill>
        <patternFill patternType="solid">
          <fgColor rgb="FF000000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03" sId="1" odxf="1" dxf="1">
    <nc r="N19" t="inlineStr">
      <is>
        <t>Помещение готово к работе</t>
      </is>
    </nc>
    <odxf>
      <font>
        <b val="0"/>
        <sz val="11"/>
        <color theme="1"/>
        <name val="Calibri"/>
        <family val="2"/>
        <scheme val="minor"/>
      </font>
      <alignment horizontal="general" vertical="bottom" wrapText="0"/>
      <border outline="0">
        <left/>
        <right/>
        <top/>
        <bottom/>
      </border>
    </odxf>
    <ndxf>
      <font>
        <b/>
        <sz val="14"/>
        <color theme="1"/>
        <name val="Times New Roman"/>
        <family val="1"/>
        <charset val="204"/>
        <scheme val="none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904" sId="1">
    <nc r="C19" t="inlineStr">
      <is>
        <t>Кировский район</t>
      </is>
    </nc>
  </rcc>
  <rcc rId="2905" sId="1">
    <nc r="D19" t="inlineStr">
      <is>
        <t>ул. Апрельская 5и</t>
      </is>
    </nc>
  </rcc>
  <rcc rId="2906" sId="1">
    <nc r="E19" t="inlineStr">
      <is>
        <t>помещение 563</t>
      </is>
    </nc>
  </rcc>
  <rcc rId="2907" sId="1">
    <nc r="F19" t="inlineStr">
      <is>
        <t>СтройАктив</t>
      </is>
    </nc>
  </rcc>
  <rcc rId="2908" sId="1" numFmtId="4">
    <nc r="K19">
      <v>1600</v>
    </nc>
  </rcc>
  <rcc rId="2909" sId="1" numFmtId="4">
    <nc r="J19">
      <v>47.6</v>
    </nc>
  </rcc>
  <rcc rId="2910" sId="1" odxf="1" dxf="1">
    <oc r="H14">
      <f>HYPERLINK("https://cloud.mail.ru/public/4y3e/jm9GHpCZp","Фото")</f>
    </oc>
    <nc r="H14">
      <f>HYPERLINK("","Фото")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cv guid="{6924A547-F047-449F-8690-734BF9E529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32" sId="1" ref="A12:XFD12" action="deleteRow">
    <undo index="65535" exp="area" ref3D="1" dr="$A$1:$B$1048576" dn="Z_0D98D56C_6C9F_4931_9199_3528B0B6143A_.wvu.Cols" sId="1"/>
    <undo index="65535" exp="area" ref3D="1" dr="$F$1:$F$1048576" dn="Z_6924A547_F047_449F_8690_734BF9E529F2_.wvu.Cols" sId="1"/>
    <undo index="65535" exp="area" ref3D="1" dr="$A$1:$B$1048576" dn="Z_223BBD92_FBB4_4BEC_BC26_08392FDD075B_.wvu.Cols" sId="1"/>
    <rfmt sheetId="1" xfDxf="1" sqref="A12:XFD12" start="0" length="0">
      <dxf>
        <fill>
          <patternFill patternType="solid">
            <bgColor theme="0"/>
          </patternFill>
        </fill>
      </dxf>
    </rfmt>
    <rcc rId="0" sId="1" dxf="1">
      <nc r="C12" t="inlineStr">
        <is>
          <t>Советский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ул. Соколовская 64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" t="inlineStr">
        <is>
          <t>помещение № 629 (h 2,7)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2" t="inlineStr">
        <is>
          <t>ИП Горбунова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2">
        <f>HYPERLINK("https://cloud.mail.ru/public/xL6Z/w7NiaXxws","План")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2">
        <f>HYPERLINK("https://cloud.mail.ru/public/7gCo/62jCVHzRZ","Фото")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12" t="inlineStr">
        <is>
          <t>Чистовая отделка</t>
        </is>
      </nc>
      <ndxf>
        <font>
          <sz val="14"/>
          <color auto="1"/>
          <name val="Times New Roman"/>
          <family val="1"/>
          <charset val="204"/>
          <scheme val="none"/>
        </font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2">
        <v>70.8</v>
      </nc>
      <ndxf>
        <font>
          <sz val="14"/>
          <color rgb="FF000000"/>
          <name val="Times New Roman"/>
          <family val="1"/>
          <charset val="204"/>
          <scheme val="none"/>
        </font>
        <numFmt numFmtId="4" formatCode="#,##0.0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2">
        <v>1000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L12">
        <v>70800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2" t="inlineStr">
        <is>
          <t xml:space="preserve">Оплата всех коммунальных услуг </t>
        </is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>
            <fgColor rgb="FF00000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2" t="inlineStr">
        <is>
          <t>Помещение готово к работе</t>
        </is>
      </nc>
      <ndxf>
        <font>
          <b/>
          <sz val="14"/>
          <color theme="1"/>
          <name val="Times New Roman"/>
          <family val="1"/>
          <charset val="204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33" sId="1" ref="A17:XFD17" action="deleteRow">
    <undo index="65535" exp="area" ref3D="1" dr="$A$1:$B$1048576" dn="Z_0D98D56C_6C9F_4931_9199_3528B0B6143A_.wvu.Cols" sId="1"/>
    <undo index="65535" exp="area" ref3D="1" dr="$F$1:$F$1048576" dn="Z_6924A547_F047_449F_8690_734BF9E529F2_.wvu.Cols" sId="1"/>
    <undo index="65535" exp="area" ref3D="1" dr="$A$1:$B$1048576" dn="Z_223BBD92_FBB4_4BEC_BC26_08392FDD075B_.wvu.Cols" sId="1"/>
    <rfmt sheetId="1" xfDxf="1" sqref="A17:XFD17" start="0" length="0"/>
    <rcc rId="0" sId="1" dxf="1">
      <nc r="C17" t="inlineStr">
        <is>
          <t>Свердловский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7" t="inlineStr">
        <is>
          <t xml:space="preserve">ул. Ярыгинская 21 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" t="inlineStr">
        <is>
          <t>помещение 214</t>
        </is>
      </nc>
      <n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7" t="inlineStr">
        <is>
          <t>Юпитер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7">
        <f>HYPERLINK("https://cloud.mail.ru/public/fWxM/NYvBbUBUq","План")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7">
        <f>HYPERLINK("https://cloud.mail.ru/public/sR2g/M52TtvFj9","Фото")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I17" t="inlineStr">
        <is>
          <t>Чистовая отделка</t>
        </is>
      </nc>
      <ndxf>
        <font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7">
        <v>110.4</v>
      </nc>
      <ndxf>
        <font>
          <sz val="14"/>
          <color theme="1"/>
          <name val="Times New Roman"/>
          <family val="1"/>
          <charset val="204"/>
          <scheme val="none"/>
        </font>
        <numFmt numFmtId="3" formatCode="#,##0"/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7">
        <v>700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17">
        <f>K17*J17</f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7" t="inlineStr">
        <is>
          <t xml:space="preserve">Оплата всех коммунальных услуг </t>
        </is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7" t="inlineStr">
        <is>
          <t>Помещение готово к работе</t>
        </is>
      </nc>
      <ndxf>
        <font>
          <b/>
          <sz val="14"/>
          <color theme="1"/>
          <name val="Times New Roman"/>
          <family val="1"/>
          <charset val="204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34" sId="1" ref="A17:XFD17" action="deleteRow">
    <undo index="65535" exp="area" ref3D="1" dr="$A$1:$B$1048576" dn="Z_0D98D56C_6C9F_4931_9199_3528B0B6143A_.wvu.Cols" sId="1"/>
    <undo index="65535" exp="area" ref3D="1" dr="$F$1:$F$1048576" dn="Z_6924A547_F047_449F_8690_734BF9E529F2_.wvu.Cols" sId="1"/>
    <undo index="65535" exp="area" ref3D="1" dr="$A$1:$B$1048576" dn="Z_223BBD92_FBB4_4BEC_BC26_08392FDD075B_.wvu.Cols" sId="1"/>
    <rfmt sheetId="1" xfDxf="1" sqref="A17:XFD17" start="0" length="0"/>
    <rcc rId="0" sId="1" dxf="1">
      <nc r="C17" t="inlineStr">
        <is>
          <t>Кировский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7" t="inlineStr">
        <is>
          <t>ул. Апрельская 5и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7" t="inlineStr">
        <is>
          <t>помещение 563</t>
        </is>
      </nc>
      <n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7" t="inlineStr">
        <is>
          <t>СтройАктив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7">
        <f>HYPERLINK("https://cloud.mail.ru/public/VjCo/oprogjoCm","План")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7">
        <f>HYPERLINK("https://cloud.mail.ru/public/VjCo/oprogjoCm","Фото")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I17" t="inlineStr">
        <is>
          <t>Чистовая отделка</t>
        </is>
      </nc>
      <ndxf>
        <font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7">
        <v>47.6</v>
      </nc>
      <ndxf>
        <font>
          <sz val="14"/>
          <color theme="1"/>
          <name val="Times New Roman"/>
          <family val="1"/>
          <charset val="204"/>
          <scheme val="none"/>
        </font>
        <numFmt numFmtId="3" formatCode="#,##0"/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7">
        <v>1600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17">
        <f>K17*J17</f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7" t="inlineStr">
        <is>
          <t xml:space="preserve">Оплата всех коммунальных услуг </t>
        </is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7" t="inlineStr">
        <is>
          <t>Помещение готово к работе</t>
        </is>
      </nc>
      <ndxf>
        <font>
          <b/>
          <sz val="14"/>
          <color theme="1"/>
          <name val="Times New Roman"/>
          <family val="1"/>
          <charset val="204"/>
          <scheme val="none"/>
        </font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dn rId="0" localSheetId="1" customView="1" name="Z_6924A547_F047_449F_8690_734BF9E529F2_.wvu.Cols" hidden="1" oldHidden="1">
    <formula>Лист1!$F:$F</formula>
    <oldFormula>Лист1!$F:$F</oldFormula>
  </rdn>
  <rcv guid="{6924A547-F047-449F-8690-734BF9E529F2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2" sId="1">
    <oc r="H14">
      <f>HYPERLINK("","Фото")</f>
    </oc>
    <nc r="H14">
      <f>HYPERLINK("https://cloud.mail.ru/public/f3HM/fYQjzGwtg","Фото")</f>
    </nc>
  </rcc>
  <rcc rId="2913" sId="1" odxf="1" dxf="1">
    <oc r="H18">
      <f>HYPERLINK("https://cloud.mail.ru/public/McW6/wJS4ntuoJ","Фото")</f>
    </oc>
    <nc r="H18">
      <f>HYPERLINK("https://cloud.mail.ru/public/sR2g/M52TtvFj9","Фото")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  <rcc rId="2914" sId="1" odxf="1" dxf="1">
    <oc r="G18">
      <f>HYPERLINK("https://cloud.mail.ru/public/McW6/wJS4ntuoJ","План")</f>
    </oc>
    <nc r="G18">
      <f>HYPERLINK("","План")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="1" sqref="G18" start="0" length="0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solid">
          <fgColor rgb="FF000000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G18" start="0" length="0">
    <dxf>
      <font>
        <sz val="14"/>
        <color theme="10"/>
        <name val="Times New Roman"/>
        <family val="1"/>
        <charset val="204"/>
        <scheme val="none"/>
      </font>
    </dxf>
  </rfmt>
  <rcc rId="2915" sId="1" odxf="1" dxf="1">
    <oc r="G18">
      <f>HYPERLINK("","План")</f>
    </oc>
    <nc r="G18">
      <f>HYPERLINK("https://cloud.mail.ru/public/fWxM/NYvBbUBUq","План")</f>
    </nc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9" start="0" length="0">
    <dxf>
      <font>
        <sz val="11"/>
        <color theme="10"/>
        <name val="Calibri"/>
        <family val="2"/>
        <charset val="204"/>
        <scheme val="minor"/>
      </font>
    </dxf>
  </rfmt>
  <rcc rId="2916" sId="1">
    <oc r="G19">
      <f>HYPERLINK("https://cloud.mail.ru/public/McW6/wJS4ntuoJ","План")</f>
    </oc>
    <nc r="G19">
      <f>HYPERLINK("","План")</f>
    </nc>
  </rcc>
  <rcc rId="2917" sId="1" odxf="1" dxf="1">
    <oc r="H19">
      <f>HYPERLINK("https://cloud.mail.ru/public/McW6/wJS4ntuoJ","Фото")</f>
    </oc>
    <nc r="H19">
      <f>HYPERLINK("https://cloud.mail.ru/public/VjCo/oprogjoCm","Фото")</f>
    </nc>
    <odxf>
      <font>
        <sz val="14"/>
        <name val="Times New Roman"/>
        <family val="1"/>
        <charset val="204"/>
        <scheme val="none"/>
      </font>
    </odxf>
    <ndxf>
      <font>
        <sz val="11"/>
        <color theme="10"/>
        <name val="Calibri"/>
        <family val="2"/>
        <charset val="204"/>
        <scheme val="minor"/>
      </font>
    </ndxf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8" sId="1">
    <oc r="G19">
      <f>HYPERLINK("","План")</f>
    </oc>
    <nc r="G19">
      <f>HYPERLINK("https://cloud.mail.ru/public/VjCo/oprogjoCm","План")</f>
    </nc>
  </rcc>
  <rcc rId="2919" sId="1">
    <oc r="I16" t="inlineStr">
      <is>
        <t>Получистовая</t>
      </is>
    </oc>
    <nc r="I16" t="inlineStr">
      <is>
        <t xml:space="preserve">Черновая  </t>
      </is>
    </nc>
  </rcc>
  <rcc rId="2920" sId="1">
    <oc r="I14" t="inlineStr">
      <is>
        <t>Получистовая</t>
      </is>
    </oc>
    <nc r="I14" t="inlineStr">
      <is>
        <t>Чистовая отделка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1" sId="1">
    <oc r="N11" t="inlineStr">
      <is>
        <t>Помещение готово к работе</t>
      </is>
    </oc>
    <nc r="N11" t="inlineStr">
      <is>
        <t>Помещение свободного назначения</t>
      </is>
    </nc>
  </rcc>
  <rcc rId="2922" sId="1" odxf="1" dxf="1">
    <oc r="N13" t="inlineStr">
      <is>
        <t>Помещение готово к работе</t>
      </is>
    </oc>
    <nc r="N13" t="inlineStr">
      <is>
        <t>Помещение свободного назначения</t>
      </is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2923" sId="1" odxf="1" dxf="1">
    <oc r="N14" t="inlineStr">
      <is>
        <t>Возможен стандартный ремонт за счет собственника</t>
      </is>
    </oc>
    <nc r="N14" t="inlineStr">
      <is>
        <t>Помещение готово к работе</t>
      </is>
    </nc>
    <ndxf>
      <fill>
        <patternFill patternType="solid">
          <bgColor theme="0"/>
        </patternFill>
      </fill>
    </ndxf>
  </rcc>
  <rcc rId="2924" sId="1">
    <oc r="N16" t="inlineStr">
      <is>
        <t>Здание готово к работе</t>
      </is>
    </oc>
    <nc r="N16" t="inlineStr">
      <is>
        <t xml:space="preserve">Назначение здания - спортивное </t>
      </is>
    </nc>
  </rcc>
  <rcc rId="2925" sId="1">
    <oc r="N17" t="inlineStr">
      <is>
        <t>Здание предварительно готово к работе</t>
      </is>
    </oc>
    <nc r="N17" t="inlineStr">
      <is>
        <t xml:space="preserve">Назначение здания - спортивное 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5:N20" start="0" length="2147483647">
    <dxf>
      <font>
        <name val="Times New Roman"/>
        <family val="1"/>
        <charset val="204"/>
        <scheme val="none"/>
      </font>
    </dxf>
  </rfmt>
  <rfmt sheetId="1" sqref="C5:N20" start="0" length="2147483647">
    <dxf>
      <font>
        <sz val="14"/>
      </font>
    </dxf>
  </rfmt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dn rId="0" localSheetId="1" customView="1" name="Z_6924A547_F047_449F_8690_734BF9E529F2_.wvu.Cols" hidden="1" oldHidden="1">
    <formula>Лист1!$F:$F</formula>
  </rdn>
  <rcv guid="{6924A547-F047-449F-8690-734BF9E529F2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dn rId="0" localSheetId="1" customView="1" name="Z_6924A547_F047_449F_8690_734BF9E529F2_.wvu.Cols" hidden="1" oldHidden="1">
    <formula>Лист1!$F:$F</formula>
    <oldFormula>Лист1!$F:$F</oldFormula>
  </rdn>
  <rcv guid="{6924A547-F047-449F-8690-734BF9E529F2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D98D56C-6C9F-4931-9199-3528B0B6143A}" action="delete"/>
  <rdn rId="0" localSheetId="1" customView="1" name="Z_0D98D56C_6C9F_4931_9199_3528B0B6143A_.wvu.PrintArea" hidden="1" oldHidden="1">
    <formula>Лист1!$C$2:$O$6</formula>
    <oldFormula>Лист1!$C$2:$O$6</oldFormula>
  </rdn>
  <rdn rId="0" localSheetId="1" customView="1" name="Z_0D98D56C_6C9F_4931_9199_3528B0B6143A_.wvu.Cols" hidden="1" oldHidden="1">
    <formula>Лист1!$A:$B</formula>
    <oldFormula>Лист1!$A:$B</oldFormula>
  </rdn>
  <rcv guid="{0D98D56C-6C9F-4931-9199-3528B0B6143A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937" sId="1" ref="A13:XFD13" action="deleteRow">
    <undo index="65535" exp="area" ref3D="1" dr="$F$1:$F$1048576" dn="Z_6924A547_F047_449F_8690_734BF9E529F2_.wvu.Cols" sId="1"/>
    <undo index="65535" exp="area" ref3D="1" dr="$A$1:$B$1048576" dn="Z_223BBD92_FBB4_4BEC_BC26_08392FDD075B_.wvu.Cols" sId="1"/>
    <undo index="65535" exp="area" ref3D="1" dr="$A$1:$B$1048576" dn="Z_0D98D56C_6C9F_4931_9199_3528B0B6143A_.wvu.Cols" sId="1"/>
    <rfmt sheetId="1" xfDxf="1" sqref="A13:XFD13" start="0" length="0"/>
    <rcc rId="0" sId="1" dxf="1">
      <nc r="C13" t="inlineStr">
        <is>
          <t>Центральный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ул. Подзолкова, 19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" t="inlineStr">
        <is>
          <t>помещение №233 (h 4,2)</t>
        </is>
      </nc>
      <n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3" t="inlineStr">
        <is>
          <t>Альянс групп</t>
        </is>
      </nc>
      <n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G13">
        <f>HYPERLINK("https://cloud.mail.ru/public/qJTw/MZxp7gRZc","План")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H13">
        <f>HYPERLINK("https://cloud.mail.ru/public/f3HM/fYQjzGwtg","Фото")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I13" t="inlineStr">
        <is>
          <t>Чистовая отделка</t>
        </is>
      </nc>
      <ndxf>
        <font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J13">
        <v>63.2</v>
      </nc>
      <ndxf>
        <font>
          <sz val="14"/>
          <color rgb="FF000000"/>
          <name val="Times New Roman"/>
          <family val="1"/>
          <charset val="204"/>
          <scheme val="none"/>
        </font>
        <numFmt numFmtId="4" formatCode="#,##0.0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3">
        <v>1000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13">
        <f>J13*K13</f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13" t="inlineStr">
        <is>
          <t xml:space="preserve">Оплата всех коммунальных услуг </t>
        </is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13" t="inlineStr">
        <is>
          <t>Помещение готово к работе</t>
        </is>
      </nc>
      <ndxf>
        <font>
          <b/>
          <sz val="14"/>
          <color theme="1"/>
          <name val="Times New Roman"/>
          <family val="1"/>
          <charset val="204"/>
          <scheme val="none"/>
        </font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2938" sId="1" ref="A13:XFD13" action="deleteRow">
    <undo index="65535" exp="area" ref3D="1" dr="$F$1:$F$1048576" dn="Z_6924A547_F047_449F_8690_734BF9E529F2_.wvu.Cols" sId="1"/>
    <undo index="65535" exp="area" ref3D="1" dr="$A$1:$B$1048576" dn="Z_223BBD92_FBB4_4BEC_BC26_08392FDD075B_.wvu.Cols" sId="1"/>
    <undo index="65535" exp="area" ref3D="1" dr="$A$1:$B$1048576" dn="Z_0D98D56C_6C9F_4931_9199_3528B0B6143A_.wvu.Cols" sId="1"/>
    <rfmt sheetId="1" xfDxf="1" sqref="A13:XFD13" start="0" length="0"/>
    <rcc rId="0" sId="1" dxf="1">
      <nc r="C13" t="inlineStr">
        <is>
          <t>Центральный район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" t="inlineStr">
        <is>
          <t>ул. Подзолкова, 21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3" t="inlineStr">
        <is>
          <t>земля</t>
        </is>
      </nc>
      <ndxf>
        <font>
          <sz val="14"/>
          <color theme="1"/>
          <name val="Times New Roman"/>
          <family val="1"/>
          <charset val="204"/>
          <scheme val="none"/>
        </font>
        <fill>
          <patternFill patternType="solid">
            <bgColor theme="9" tint="0.59999389629810485"/>
          </patternFill>
        </fill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3" t="inlineStr">
        <is>
          <t>Экстра</t>
        </is>
      </nc>
      <ndxf>
        <font>
          <sz val="14"/>
          <color rgb="FF00000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G13" start="0" length="0">
      <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s="1" dxf="1">
      <nc r="H13">
        <f>HYPERLINK("https://cloud.mail.ru/public/qrqr/LakJJQZ4C","Фото")</f>
      </nc>
      <ndxf>
        <font>
          <u/>
          <sz val="14"/>
          <color theme="10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="1" sqref="I13" start="0" length="0">
      <dxf>
        <font>
          <sz val="14"/>
          <color auto="1"/>
          <name val="Times New Roman"/>
          <family val="1"/>
          <charset val="204"/>
          <scheme val="none"/>
        </font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J13">
        <v>50000</v>
      </nc>
      <ndxf>
        <font>
          <sz val="14"/>
          <color theme="1"/>
          <name val="Times New Roman"/>
          <family val="1"/>
          <charset val="204"/>
          <scheme val="none"/>
        </font>
        <numFmt numFmtId="3" formatCode="#,##0"/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K13">
        <v>6000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L13">
        <v>300000</v>
      </nc>
      <n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M13" start="0" length="0">
      <dxf>
        <font>
          <sz val="14"/>
          <color rgb="FF000000"/>
          <name val="Times New Roman"/>
          <family val="1"/>
          <charset val="204"/>
          <scheme val="none"/>
        </font>
        <numFmt numFmtId="3" formatCode="#,##0"/>
        <fill>
          <patternFill patternType="solid">
            <fgColor rgb="FF000000"/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3" start="0" length="0">
      <dxf>
        <font>
          <sz val="14"/>
          <color theme="1"/>
          <name val="Times New Roman"/>
          <family val="1"/>
          <charset val="204"/>
          <scheme val="none"/>
        </font>
        <alignment horizontal="left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924A547-F047-449F-8690-734BF9E529F2}" action="delete"/>
  <rdn rId="0" localSheetId="1" customView="1" name="Z_6924A547_F047_449F_8690_734BF9E529F2_.wvu.PrintArea" hidden="1" oldHidden="1">
    <formula>Лист1!$C$2:$N$6</formula>
    <oldFormula>Лист1!$C$2:$N$6</oldFormula>
  </rdn>
  <rdn rId="0" localSheetId="1" customView="1" name="Z_6924A547_F047_449F_8690_734BF9E529F2_.wvu.Cols" hidden="1" oldHidden="1">
    <formula>Лист1!$F:$F</formula>
    <oldFormula>Лист1!$F:$F</oldFormula>
  </rdn>
  <rcv guid="{6924A547-F047-449F-8690-734BF9E529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microsoft.com/office/2006/relationships/wsSortMap" Target="wsSortMap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topLeftCell="C1" zoomScale="70" zoomScaleNormal="70" workbookViewId="0">
      <selection activeCell="C14" sqref="A13:XFD14"/>
    </sheetView>
  </sheetViews>
  <sheetFormatPr defaultRowHeight="18.75" x14ac:dyDescent="0.3"/>
  <cols>
    <col min="1" max="1" width="9.5703125" customWidth="1"/>
    <col min="2" max="2" width="5.85546875" customWidth="1"/>
    <col min="3" max="3" width="26" bestFit="1" customWidth="1"/>
    <col min="4" max="4" width="36.28515625" bestFit="1" customWidth="1"/>
    <col min="5" max="5" width="43.85546875" style="1" bestFit="1" customWidth="1"/>
    <col min="6" max="6" width="21" hidden="1" customWidth="1"/>
    <col min="7" max="7" width="15.42578125" style="6" bestFit="1" customWidth="1"/>
    <col min="8" max="8" width="15.5703125" style="7" bestFit="1" customWidth="1"/>
    <col min="9" max="9" width="24.28515625" bestFit="1" customWidth="1"/>
    <col min="10" max="10" width="12.28515625" customWidth="1"/>
    <col min="11" max="11" width="18" bestFit="1" customWidth="1"/>
    <col min="12" max="12" width="15.28515625" bestFit="1" customWidth="1"/>
    <col min="13" max="13" width="41" bestFit="1" customWidth="1"/>
    <col min="14" max="14" width="43.85546875" bestFit="1" customWidth="1"/>
  </cols>
  <sheetData>
    <row r="1" spans="1:14" x14ac:dyDescent="0.3">
      <c r="A1" t="s">
        <v>16</v>
      </c>
      <c r="B1" t="s">
        <v>17</v>
      </c>
      <c r="D1" t="s">
        <v>18</v>
      </c>
      <c r="E1" s="1" t="s">
        <v>19</v>
      </c>
      <c r="I1" t="s">
        <v>20</v>
      </c>
      <c r="J1" t="s">
        <v>21</v>
      </c>
      <c r="L1" t="s">
        <v>22</v>
      </c>
      <c r="M1" t="s">
        <v>23</v>
      </c>
    </row>
    <row r="3" spans="1:14" x14ac:dyDescent="0.3">
      <c r="C3" s="26" t="s">
        <v>11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"/>
    </row>
    <row r="4" spans="1:14" x14ac:dyDescent="0.3"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"/>
    </row>
    <row r="5" spans="1:14" ht="15" customHeight="1" x14ac:dyDescent="0.25">
      <c r="C5" s="24" t="s">
        <v>0</v>
      </c>
      <c r="D5" s="24" t="s">
        <v>1</v>
      </c>
      <c r="E5" s="27" t="s">
        <v>5</v>
      </c>
      <c r="F5" s="22" t="s">
        <v>14</v>
      </c>
      <c r="G5" s="27" t="s">
        <v>3</v>
      </c>
      <c r="H5" s="22" t="s">
        <v>12</v>
      </c>
      <c r="I5" s="22" t="s">
        <v>6</v>
      </c>
      <c r="J5" s="22" t="s">
        <v>2</v>
      </c>
      <c r="K5" s="22" t="s">
        <v>9</v>
      </c>
      <c r="L5" s="24" t="s">
        <v>4</v>
      </c>
      <c r="M5" s="24" t="s">
        <v>8</v>
      </c>
      <c r="N5" s="22"/>
    </row>
    <row r="6" spans="1:14" ht="30.75" customHeight="1" x14ac:dyDescent="0.25">
      <c r="C6" s="25"/>
      <c r="D6" s="25"/>
      <c r="E6" s="28"/>
      <c r="F6" s="23"/>
      <c r="G6" s="28"/>
      <c r="H6" s="23"/>
      <c r="I6" s="23"/>
      <c r="J6" s="23"/>
      <c r="K6" s="23"/>
      <c r="L6" s="25"/>
      <c r="M6" s="25"/>
      <c r="N6" s="23"/>
    </row>
    <row r="7" spans="1:14" ht="47.25" customHeight="1" x14ac:dyDescent="0.25">
      <c r="C7" s="3" t="s">
        <v>32</v>
      </c>
      <c r="D7" s="3" t="s">
        <v>33</v>
      </c>
      <c r="E7" s="5" t="s">
        <v>43</v>
      </c>
      <c r="F7" s="3" t="s">
        <v>38</v>
      </c>
      <c r="G7" s="4" t="str">
        <f>HYPERLINK("https://cloud.mail.ru/public/fGnQ/QGLjaipYa","План")</f>
        <v>План</v>
      </c>
      <c r="H7" s="4" t="str">
        <f>HYPERLINK("https://cloud.mail.ru/public/MvJk/XmrKTCm7D","Фото")</f>
        <v>Фото</v>
      </c>
      <c r="I7" s="16" t="s">
        <v>31</v>
      </c>
      <c r="J7" s="9">
        <v>389.8</v>
      </c>
      <c r="K7" s="10">
        <v>600</v>
      </c>
      <c r="L7" s="10">
        <v>233880</v>
      </c>
      <c r="M7" s="10" t="s">
        <v>10</v>
      </c>
      <c r="N7" s="17" t="s">
        <v>40</v>
      </c>
    </row>
    <row r="8" spans="1:14" ht="60.75" customHeight="1" x14ac:dyDescent="0.25">
      <c r="C8" s="3" t="s">
        <v>32</v>
      </c>
      <c r="D8" s="3" t="s">
        <v>33</v>
      </c>
      <c r="E8" s="5" t="s">
        <v>34</v>
      </c>
      <c r="F8" s="3" t="s">
        <v>38</v>
      </c>
      <c r="G8" s="4" t="str">
        <f>HYPERLINK("https://cloud.mail.ru/public/55Cx/NWh5w1nbn","План")</f>
        <v>План</v>
      </c>
      <c r="H8" s="4" t="str">
        <f>HYPERLINK("https://cloud.mail.ru/public/P1Jd/pXv7CnjPj","Фото")</f>
        <v>Фото</v>
      </c>
      <c r="I8" s="8" t="s">
        <v>7</v>
      </c>
      <c r="J8" s="9">
        <v>3629.4</v>
      </c>
      <c r="K8" s="10">
        <v>300</v>
      </c>
      <c r="L8" s="10">
        <f>K8*J8</f>
        <v>1088820</v>
      </c>
      <c r="M8" s="10" t="s">
        <v>10</v>
      </c>
      <c r="N8" s="17" t="s">
        <v>39</v>
      </c>
    </row>
    <row r="9" spans="1:14" ht="37.5" x14ac:dyDescent="0.25">
      <c r="C9" s="5" t="s">
        <v>24</v>
      </c>
      <c r="D9" s="12" t="s">
        <v>35</v>
      </c>
      <c r="E9" s="19" t="s">
        <v>36</v>
      </c>
      <c r="F9" s="5" t="s">
        <v>15</v>
      </c>
      <c r="G9" s="4" t="str">
        <f>HYPERLINK("https://cloud.mail.ru/public/uXj3/cYMGR7nR9","План")</f>
        <v>План</v>
      </c>
      <c r="H9" s="4" t="str">
        <f>HYPERLINK("https://cloud.mail.ru/public/BNUG/7iFwqKMTs","Фото")</f>
        <v>Фото</v>
      </c>
      <c r="I9" s="12"/>
      <c r="J9" s="14">
        <v>41647</v>
      </c>
      <c r="K9" s="5">
        <v>7000</v>
      </c>
      <c r="L9" s="13">
        <v>287000</v>
      </c>
      <c r="M9" s="10" t="s">
        <v>10</v>
      </c>
      <c r="N9" s="11"/>
    </row>
    <row r="10" spans="1:14" ht="37.5" x14ac:dyDescent="0.25">
      <c r="C10" s="5" t="s">
        <v>24</v>
      </c>
      <c r="D10" s="18" t="s">
        <v>41</v>
      </c>
      <c r="E10" s="5" t="s">
        <v>42</v>
      </c>
      <c r="F10" s="5" t="s">
        <v>38</v>
      </c>
      <c r="G10" s="4" t="str">
        <f>HYPERLINK("https://cloud.mail.ru/public/tQ71/RmyaEQRBQ","План")</f>
        <v>План</v>
      </c>
      <c r="H10" s="4" t="str">
        <f>HYPERLINK("https://cloud.mail.ru/public/ExXj/xycZM4Efk","Фото")</f>
        <v>Фото</v>
      </c>
      <c r="I10" s="12" t="s">
        <v>37</v>
      </c>
      <c r="J10" s="15">
        <v>155.30000000000001</v>
      </c>
      <c r="K10" s="5">
        <v>500</v>
      </c>
      <c r="L10" s="13">
        <v>77650</v>
      </c>
      <c r="M10" s="10" t="s">
        <v>10</v>
      </c>
      <c r="N10" s="17" t="s">
        <v>50</v>
      </c>
    </row>
    <row r="11" spans="1:14" ht="37.5" x14ac:dyDescent="0.25">
      <c r="C11" s="3" t="s">
        <v>13</v>
      </c>
      <c r="D11" s="3" t="s">
        <v>25</v>
      </c>
      <c r="E11" s="3" t="s">
        <v>28</v>
      </c>
      <c r="F11" s="3" t="s">
        <v>27</v>
      </c>
      <c r="G11" s="4" t="str">
        <f>HYPERLINK("https://cloud.mail.ru/public/j2gs/1orak4Fqm","План")</f>
        <v>План</v>
      </c>
      <c r="H11" s="4" t="str">
        <f t="shared" ref="H11:H12" si="0">HYPERLINK("https://cloud.mail.ru/public/2B6S/MwgtfhwTK","Фото")</f>
        <v>Фото</v>
      </c>
      <c r="I11" s="8" t="s">
        <v>26</v>
      </c>
      <c r="J11" s="9">
        <v>58.3</v>
      </c>
      <c r="K11" s="10">
        <v>858</v>
      </c>
      <c r="L11" s="10">
        <v>45000</v>
      </c>
      <c r="M11" s="10" t="s">
        <v>10</v>
      </c>
      <c r="N11" s="17" t="s">
        <v>52</v>
      </c>
    </row>
    <row r="12" spans="1:14" s="20" customFormat="1" ht="37.5" x14ac:dyDescent="0.25">
      <c r="C12" s="3" t="s">
        <v>13</v>
      </c>
      <c r="D12" s="3" t="s">
        <v>25</v>
      </c>
      <c r="E12" s="3" t="s">
        <v>29</v>
      </c>
      <c r="F12" s="3" t="s">
        <v>27</v>
      </c>
      <c r="G12" s="4" t="str">
        <f>HYPERLINK("https://cloud.mail.ru/public/m7bM/4NUzQJzge","План")</f>
        <v>План</v>
      </c>
      <c r="H12" s="4" t="str">
        <f t="shared" si="0"/>
        <v>Фото</v>
      </c>
      <c r="I12" s="8" t="s">
        <v>26</v>
      </c>
      <c r="J12" s="9">
        <v>102.3</v>
      </c>
      <c r="K12" s="10">
        <v>1000</v>
      </c>
      <c r="L12" s="10">
        <f t="shared" ref="L12" si="1">J12*K12</f>
        <v>102300</v>
      </c>
      <c r="M12" s="10" t="s">
        <v>10</v>
      </c>
      <c r="N12" s="17" t="s">
        <v>52</v>
      </c>
    </row>
    <row r="13" spans="1:14" ht="37.5" x14ac:dyDescent="0.25">
      <c r="C13" s="3" t="s">
        <v>30</v>
      </c>
      <c r="D13" s="3" t="s">
        <v>44</v>
      </c>
      <c r="E13" s="5" t="s">
        <v>45</v>
      </c>
      <c r="F13" s="3" t="s">
        <v>48</v>
      </c>
      <c r="G13" s="4" t="str">
        <f>HYPERLINK("https://cloud.mail.ru/public/PBqa/5NKLLvxf2","План")</f>
        <v>План</v>
      </c>
      <c r="H13" s="4" t="str">
        <f>HYPERLINK("https://cloud.mail.ru/public/PBqa/5NKLLvxf2","Фото")</f>
        <v>Фото</v>
      </c>
      <c r="I13" s="8" t="s">
        <v>47</v>
      </c>
      <c r="J13" s="14">
        <v>4489.8999999999996</v>
      </c>
      <c r="K13" s="10">
        <v>1000</v>
      </c>
      <c r="L13" s="10" t="s">
        <v>51</v>
      </c>
      <c r="M13" s="10" t="s">
        <v>10</v>
      </c>
      <c r="N13" s="17" t="s">
        <v>53</v>
      </c>
    </row>
    <row r="14" spans="1:14" ht="37.5" x14ac:dyDescent="0.25">
      <c r="C14" s="3" t="s">
        <v>13</v>
      </c>
      <c r="D14" s="3" t="s">
        <v>46</v>
      </c>
      <c r="E14" s="5" t="s">
        <v>45</v>
      </c>
      <c r="F14" s="3" t="s">
        <v>49</v>
      </c>
      <c r="G14" s="4" t="str">
        <f>HYPERLINK("https://cloud.mail.ru/public/McW6/wJS4ntuoJ","План")</f>
        <v>План</v>
      </c>
      <c r="H14" s="4" t="str">
        <f>HYPERLINK("https://cloud.mail.ru/public/McW6/wJS4ntuoJ","Фото")</f>
        <v>Фото</v>
      </c>
      <c r="I14" s="8" t="s">
        <v>47</v>
      </c>
      <c r="J14" s="14">
        <v>3939</v>
      </c>
      <c r="K14" s="10"/>
      <c r="L14" s="10">
        <v>50000</v>
      </c>
      <c r="M14" s="10" t="s">
        <v>10</v>
      </c>
      <c r="N14" s="17" t="s">
        <v>53</v>
      </c>
    </row>
    <row r="15" spans="1:14" x14ac:dyDescent="0.3">
      <c r="C15" s="2"/>
      <c r="D15" s="2"/>
      <c r="E15" s="21"/>
      <c r="F15" s="2"/>
      <c r="I15" s="2"/>
      <c r="J15" s="2"/>
      <c r="K15" s="2"/>
      <c r="L15" s="2"/>
      <c r="M15" s="2"/>
      <c r="N15" s="2"/>
    </row>
  </sheetData>
  <sortState ref="C7:N12">
    <sortCondition ref="C7:C12"/>
  </sortState>
  <customSheetViews>
    <customSheetView guid="{6924A547-F047-449F-8690-734BF9E529F2}" scale="70" showPageBreaks="1" fitToPage="1" printArea="1" hiddenColumns="1" topLeftCell="C1">
      <selection activeCell="C14" sqref="A13:XFD14"/>
      <pageMargins left="0.7" right="0.7" top="0.75" bottom="0.75" header="0.3" footer="0.3"/>
      <pageSetup paperSize="9" scale="44" orientation="landscape" r:id="rId1"/>
    </customSheetView>
    <customSheetView guid="{0D98D56C-6C9F-4931-9199-3528B0B6143A}" scale="70" showPageBreaks="1" fitToPage="1" printArea="1" hiddenColumns="1" topLeftCell="C1">
      <selection activeCell="N17" sqref="N17"/>
      <pageMargins left="0.7" right="0.7" top="0.75" bottom="0.75" header="0.3" footer="0.3"/>
      <pageSetup paperSize="9" scale="40" fitToHeight="0" orientation="landscape" r:id="rId2"/>
    </customSheetView>
    <customSheetView guid="{223BBD92-FBB4-4BEC-BC26-08392FDD075B}" scale="70" fitToPage="1" hiddenColumns="1" topLeftCell="C1">
      <selection activeCell="L17" sqref="L17"/>
      <pageMargins left="0.7" right="0.7" top="0.75" bottom="0.75" header="0.3" footer="0.3"/>
      <pageSetup paperSize="9" scale="40" fitToHeight="0" orientation="landscape" r:id="rId3"/>
    </customSheetView>
    <customSheetView guid="{271FD86F-5D82-4B0E-8BD6-8D773097FADC}" scale="70" showPageBreaks="1" fitToPage="1" printArea="1" topLeftCell="C1">
      <selection activeCell="S11" sqref="S11"/>
      <pageMargins left="0.25" right="0.25" top="0.75" bottom="0.75" header="0.3" footer="0.3"/>
      <pageSetup paperSize="9" scale="45" orientation="landscape" r:id="rId4"/>
    </customSheetView>
    <customSheetView guid="{4196DB7A-219A-40C4-BE04-49477EC5EE4D}" scale="70" showPageBreaks="1" fitToPage="1" printArea="1">
      <selection activeCell="D40" sqref="D40"/>
      <pageMargins left="0.7" right="0.7" top="0.75" bottom="0.75" header="0.3" footer="0.3"/>
      <pageSetup paperSize="9" scale="34" fitToHeight="0" orientation="landscape" r:id="rId5"/>
    </customSheetView>
    <customSheetView guid="{42C4199F-017D-4C41-8A11-DDEAEE96E020}" scale="70" showPageBreaks="1" fitToPage="1" printArea="1">
      <selection activeCell="H14" sqref="H14"/>
      <pageMargins left="0.7" right="0.7" top="0.75" bottom="0.75" header="0.3" footer="0.3"/>
      <pageSetup paperSize="9" scale="41" fitToHeight="0" orientation="landscape" r:id="rId6"/>
    </customSheetView>
  </customSheetViews>
  <mergeCells count="13">
    <mergeCell ref="N5:N6"/>
    <mergeCell ref="M5:M6"/>
    <mergeCell ref="C3:M4"/>
    <mergeCell ref="G5:G6"/>
    <mergeCell ref="J5:J6"/>
    <mergeCell ref="K5:K6"/>
    <mergeCell ref="L5:L6"/>
    <mergeCell ref="H5:H6"/>
    <mergeCell ref="C5:C6"/>
    <mergeCell ref="F5:F6"/>
    <mergeCell ref="I5:I6"/>
    <mergeCell ref="D5:D6"/>
    <mergeCell ref="E5:E6"/>
  </mergeCells>
  <phoneticPr fontId="2" type="noConversion"/>
  <pageMargins left="0.7" right="0.7" top="0.75" bottom="0.75" header="0.3" footer="0.3"/>
  <pageSetup paperSize="9" scale="44" orientation="landscape" r:id="rId7"/>
</worksheet>
</file>

<file path=xl/worksheets/wsSortMap1.xml><?xml version="1.0" encoding="utf-8"?>
<worksheetSortMap xmlns="http://schemas.microsoft.com/office/excel/2006/main">
  <rowSortMap ref="A8:XFD10" count="3">
    <row newVal="7" oldVal="9"/>
    <row newVal="8" oldVal="7"/>
    <row newVal="9" oldVal="8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Дьяконов Е.А.</dc:creator>
  <cp:lastModifiedBy>Погосян Р.А.</cp:lastModifiedBy>
  <cp:lastPrinted>2026-06-29T09:03:09Z</cp:lastPrinted>
  <dcterms:created xsi:type="dcterms:W3CDTF">2015-06-05T18:19:34Z</dcterms:created>
  <dcterms:modified xsi:type="dcterms:W3CDTF">2026-09-11T06:30:42Z</dcterms:modified>
</cp:coreProperties>
</file>