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Rubina\Desktop\"/>
    </mc:Choice>
  </mc:AlternateContent>
  <xr:revisionPtr revIDLastSave="0" documentId="13_ncr:81_{CC64F231-D87F-4147-B177-D282153128C4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Z_0D98D56C_6C9F_4931_9199_3528B0B6143A_.wvu.Cols" localSheetId="0" hidden="1">Лист1!$A:$B</definedName>
    <definedName name="Z_0D98D56C_6C9F_4931_9199_3528B0B6143A_.wvu.PrintArea" localSheetId="0" hidden="1">Лист1!$C$2:$O$6</definedName>
    <definedName name="Z_223BBD92_FBB4_4BEC_BC26_08392FDD075B_.wvu.Cols" localSheetId="0" hidden="1">Лист1!$A:$B</definedName>
    <definedName name="Z_223BBD92_FBB4_4BEC_BC26_08392FDD075B_.wvu.PrintArea" localSheetId="0" hidden="1">Лист1!$C$2:$O$6</definedName>
    <definedName name="Z_271FD86F_5D82_4B0E_8BD6_8D773097FADC_.wvu.PrintArea" localSheetId="0" hidden="1">Лист1!$C$2:$N$6</definedName>
    <definedName name="Z_4196DB7A_219A_40C4_BE04_49477EC5EE4D_.wvu.PrintArea" localSheetId="0" hidden="1">Лист1!$C$2:$N$6</definedName>
    <definedName name="Z_42C4199F_017D_4C41_8A11_DDEAEE96E020_.wvu.PrintArea" localSheetId="0" hidden="1">Лист1!$C$2:$N$6</definedName>
    <definedName name="Z_6924A547_F047_449F_8690_734BF9E529F2_.wvu.PrintArea" localSheetId="0" hidden="1">Лист1!$C$2:$N$6</definedName>
    <definedName name="_xlnm.Print_Area" localSheetId="0">Лист1!$C$2:$N$6</definedName>
  </definedNames>
  <calcPr calcId="191029"/>
  <customWorkbookViews>
    <customWorkbookView name="Погосян Р.А. - Личное представление" guid="{6924A547-F047-449F-8690-734BF9E529F2}" mergeInterval="0" personalView="1" maximized="1" xWindow="-8" yWindow="-8" windowWidth="1936" windowHeight="1056" activeSheetId="1"/>
    <customWorkbookView name="Асадова С.Ю. - Личное представление" guid="{0D98D56C-6C9F-4931-9199-3528B0B6143A}" mergeInterval="0" personalView="1" maximized="1" windowWidth="1916" windowHeight="854" activeSheetId="1"/>
    <customWorkbookView name="WORK HARD ANYWERE - Личное представление" guid="{223BBD92-FBB4-4BEC-BC26-08392FDD075B}" mergeInterval="0" personalView="1" maximized="1" xWindow="-1448" yWindow="1249" windowWidth="1456" windowHeight="876" activeSheetId="1"/>
    <customWorkbookView name="Беспрозванная Е.В. - Личное представление" guid="{271FD86F-5D82-4B0E-8BD6-8D773097FADC}" mergeInterval="0" personalView="1" maximized="1" xWindow="-8" yWindow="-8" windowWidth="1936" windowHeight="1056" activeSheetId="1"/>
    <customWorkbookView name="Ушаков Н.В. - Личное представление" guid="{4196DB7A-219A-40C4-BE04-49477EC5EE4D}" mergeInterval="0" personalView="1" maximized="1" windowWidth="1916" windowHeight="854" activeSheetId="1"/>
    <customWorkbookView name="Дьяконов Е.А. - Личное представление" guid="{42C4199F-017D-4C41-8A11-DDEAEE96E020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  <c r="H15" i="1"/>
  <c r="G15" i="1"/>
  <c r="G14" i="1"/>
  <c r="H12" i="1"/>
  <c r="G12" i="1"/>
  <c r="L15" i="1"/>
  <c r="L14" i="1"/>
  <c r="G19" i="1" l="1"/>
  <c r="H19" i="1"/>
  <c r="H17" i="1"/>
  <c r="H18" i="1"/>
  <c r="G18" i="1"/>
  <c r="H7" i="1" l="1"/>
  <c r="G7" i="1"/>
  <c r="H10" i="1" l="1"/>
  <c r="G10" i="1"/>
  <c r="L8" i="1" l="1"/>
  <c r="G8" i="1" l="1"/>
  <c r="G9" i="1"/>
  <c r="H9" i="1"/>
  <c r="H16" i="1" l="1"/>
  <c r="G16" i="1" l="1"/>
  <c r="H8" i="1" l="1"/>
  <c r="L16" i="1" l="1"/>
  <c r="H11" i="1" l="1"/>
  <c r="H13" i="1"/>
  <c r="G11" i="1"/>
  <c r="G13" i="1"/>
  <c r="L13" i="1"/>
</calcChain>
</file>

<file path=xl/sharedStrings.xml><?xml version="1.0" encoding="utf-8"?>
<sst xmlns="http://schemas.openxmlformats.org/spreadsheetml/2006/main" count="106" uniqueCount="67">
  <si>
    <t>Район</t>
  </si>
  <si>
    <t>Адрес</t>
  </si>
  <si>
    <t>Площадь</t>
  </si>
  <si>
    <t>Планировка</t>
  </si>
  <si>
    <t>Итоговая стоимость</t>
  </si>
  <si>
    <t>№ помещения</t>
  </si>
  <si>
    <t>Отделка</t>
  </si>
  <si>
    <t>Получистовая</t>
  </si>
  <si>
    <t>Примечание</t>
  </si>
  <si>
    <t>Цена за 1 м2, руб.</t>
  </si>
  <si>
    <t xml:space="preserve">Оплата всех коммунальных услуг </t>
  </si>
  <si>
    <t>Прайс (Аренда коммерческой недвижимости)</t>
  </si>
  <si>
    <t>Фото помещения</t>
  </si>
  <si>
    <t>Советский район</t>
  </si>
  <si>
    <t>Собственник</t>
  </si>
  <si>
    <t>Бетонит</t>
  </si>
  <si>
    <t>ID_JK</t>
  </si>
  <si>
    <t>ID_room</t>
  </si>
  <si>
    <t>Address</t>
  </si>
  <si>
    <t>Title</t>
  </si>
  <si>
    <t>ConditionType</t>
  </si>
  <si>
    <t>TotalArea</t>
  </si>
  <si>
    <t>Price</t>
  </si>
  <si>
    <t>Description</t>
  </si>
  <si>
    <t>Свердловский район</t>
  </si>
  <si>
    <t>ул. Соколовская 64</t>
  </si>
  <si>
    <t>Белый куб</t>
  </si>
  <si>
    <t>ИП Горбунова</t>
  </si>
  <si>
    <t>помещение № 632 (h 2,7)</t>
  </si>
  <si>
    <t>помещение № 635 (h 2,7)</t>
  </si>
  <si>
    <t>Центральный район</t>
  </si>
  <si>
    <t>Чистовая отделка</t>
  </si>
  <si>
    <t>Октябрьский район</t>
  </si>
  <si>
    <t>ул. Телевизорная 1, стр.15</t>
  </si>
  <si>
    <t>Альянс групп</t>
  </si>
  <si>
    <t>здание (цоколь,1 этаж) (h 3,4   h 6,3)</t>
  </si>
  <si>
    <t>помещение №233 (h 4,2)</t>
  </si>
  <si>
    <t>ул. Подзолкова, 19</t>
  </si>
  <si>
    <t>ул.Алеши Тимошенкова, 97-1</t>
  </si>
  <si>
    <t>земля</t>
  </si>
  <si>
    <t>с коммуникациями</t>
  </si>
  <si>
    <t>СЗ СМУ-38</t>
  </si>
  <si>
    <t>Здание под холодный склад, без отопления,делить можно от 500м2</t>
  </si>
  <si>
    <t>Помещение готово к работе</t>
  </si>
  <si>
    <t>Парашютная ул., 90с3</t>
  </si>
  <si>
    <t>Здание  (h-2,7)</t>
  </si>
  <si>
    <t>ул. Подзолкова, 21</t>
  </si>
  <si>
    <t>помещение  (h-2,75)</t>
  </si>
  <si>
    <t>ул. Мартынова 7а</t>
  </si>
  <si>
    <t xml:space="preserve">здание </t>
  </si>
  <si>
    <t>Здание готово к работе</t>
  </si>
  <si>
    <t>ул. Молокова 24</t>
  </si>
  <si>
    <t xml:space="preserve">Черновая  </t>
  </si>
  <si>
    <t>Здание предварительно готово к работе</t>
  </si>
  <si>
    <t>Возможен стандартный ремонт за счет собственника</t>
  </si>
  <si>
    <t>Капиталстрой</t>
  </si>
  <si>
    <t xml:space="preserve">СЗ Новая высота </t>
  </si>
  <si>
    <t xml:space="preserve">Помещение холодное </t>
  </si>
  <si>
    <t>Договорная</t>
  </si>
  <si>
    <t>помещение № 629 (h 2,7)</t>
  </si>
  <si>
    <t>Кировский район</t>
  </si>
  <si>
    <t>ул.Апрельская 5к</t>
  </si>
  <si>
    <t>Помещение освободится с 01.07.2026</t>
  </si>
  <si>
    <t>Помещение освободится с 01.07.2027</t>
  </si>
  <si>
    <t>Восток-Инвест</t>
  </si>
  <si>
    <t>помещение № 311 (h 3,2)</t>
  </si>
  <si>
    <t>помещение № 312 (h 3,2)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</si>
</sst>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color theme="10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/>
    <xf numFmtId="0" fontId="4" fillId="3" borderId="5" xfId="0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3" borderId="5" xfId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left" vertical="center" wrapText="1"/>
    </xf>
    <xf numFmtId="3" fontId="6" fillId="3" borderId="5" xfId="0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5" borderId="0" xfId="0" applyFill="1"/>
    <xf numFmtId="0" fontId="11" fillId="3" borderId="5" xfId="1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11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23" Type="http://schemas.openxmlformats.org/officeDocument/2006/relationships/revisionLog" Target="revisionLog7.xml"/><Relationship Id="rId519" Type="http://schemas.openxmlformats.org/officeDocument/2006/relationships/revisionLog" Target="revisionLog5.xml"/><Relationship Id="rId522" Type="http://schemas.openxmlformats.org/officeDocument/2006/relationships/revisionLog" Target="revisionLog1.xml"/><Relationship Id="rId518" Type="http://schemas.openxmlformats.org/officeDocument/2006/relationships/revisionLog" Target="revisionLog3.xml"/><Relationship Id="rId526" Type="http://schemas.openxmlformats.org/officeDocument/2006/relationships/revisionLog" Target="revisionLog10.xml"/><Relationship Id="rId521" Type="http://schemas.openxmlformats.org/officeDocument/2006/relationships/revisionLog" Target="revisionLog6.xml"/><Relationship Id="rId517" Type="http://schemas.openxmlformats.org/officeDocument/2006/relationships/revisionLog" Target="revisionLog2.xml"/><Relationship Id="rId525" Type="http://schemas.openxmlformats.org/officeDocument/2006/relationships/revisionLog" Target="revisionLog9.xml"/><Relationship Id="rId520" Type="http://schemas.openxmlformats.org/officeDocument/2006/relationships/revisionLog" Target="revisionLog4.xml"/><Relationship Id="rId524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AB3E7AC-E7B9-426E-807B-E4D7F5309808}" diskRevisions="1" revisionId="2880" version="290">
  <header guid="{2CC335E8-C2C8-4826-B405-068D3A51D487}" dateTime="2026-05-26T17:28:21" maxSheetId="2" userName="Погосян Р.А." r:id="rId517" minRId="2807">
    <sheetIdMap count="1">
      <sheetId val="1"/>
    </sheetIdMap>
  </header>
  <header guid="{4F08C31C-6AA5-4514-A017-7BA9FB3B73E7}" dateTime="2026-05-26T17:28:34" maxSheetId="2" userName="Погосян Р.А." r:id="rId518">
    <sheetIdMap count="1">
      <sheetId val="1"/>
    </sheetIdMap>
  </header>
  <header guid="{E452C4BD-18EF-40C2-A824-4780409C1F29}" dateTime="2026-05-27T07:34:58" maxSheetId="2" userName="Асадова С.Ю." r:id="rId519">
    <sheetIdMap count="1">
      <sheetId val="1"/>
    </sheetIdMap>
  </header>
  <header guid="{356AA771-7EFD-4D97-A7C1-B6FCC651BB09}" dateTime="2026-06-16T10:46:21" maxSheetId="2" userName="Погосян Р.А." r:id="rId520" minRId="2814" maxRId="2826">
    <sheetIdMap count="1">
      <sheetId val="1"/>
    </sheetIdMap>
  </header>
  <header guid="{5077567D-74CF-43E2-BC10-B166D042523E}" dateTime="2026-06-16T10:47:59" maxSheetId="2" userName="Погосян Р.А." r:id="rId521" minRId="2829" maxRId="2854">
    <sheetIdMap count="1">
      <sheetId val="1"/>
    </sheetIdMap>
  </header>
  <header guid="{58E329BF-D97B-442A-8D37-2B40BDDE13AB}" dateTime="2026-06-17T10:28:06" maxSheetId="2" userName="Погосян Р.А." r:id="rId522" minRId="2855" maxRId="2856">
    <sheetIdMap count="1">
      <sheetId val="1"/>
    </sheetIdMap>
  </header>
  <header guid="{22B419CA-F352-4A90-BAFC-BCAAE40EDB41}" dateTime="2026-06-17T10:41:42" maxSheetId="2" userName="Дьяконов Е.А." r:id="rId523" minRId="2859" maxRId="2868">
    <sheetIdMap count="1">
      <sheetId val="1"/>
    </sheetIdMap>
  </header>
  <header guid="{4D8292DF-6861-4A6E-B6F3-E2C7EB8F9381}" dateTime="2026-06-17T10:54:36" maxSheetId="2" userName="Погосян Р.А." r:id="rId524" minRId="2870" maxRId="2876">
    <sheetIdMap count="1">
      <sheetId val="1"/>
    </sheetIdMap>
  </header>
  <header guid="{454AE34C-9D3E-440B-8F7A-F5EF6C669F39}" dateTime="2026-06-17T10:56:21" maxSheetId="2" userName="Погосян Р.А." r:id="rId525" minRId="2879" maxRId="2880">
    <sheetIdMap count="1">
      <sheetId val="1"/>
    </sheetIdMap>
  </header>
  <header guid="{EAB3E7AC-E7B9-426E-807B-E4D7F5309808}" dateTime="2026-06-17T10:58:28" maxSheetId="2" userName="Погосян Р.А." r:id="rId52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5" sId="1">
    <oc r="N14" t="inlineStr">
      <is>
        <t>Помещение готово к работе</t>
      </is>
    </oc>
    <nc r="N14" t="inlineStr">
      <is>
        <t>Помещение освободится с 01.07.2026</t>
      </is>
    </nc>
  </rcc>
  <rcc rId="2856" sId="1">
    <oc r="N15" t="inlineStr">
      <is>
        <t>Помещение готово к работе</t>
      </is>
    </oc>
    <nc r="N15" t="inlineStr">
      <is>
        <t>Помещение освободится с 01.07.2027</t>
      </is>
    </nc>
  </rcc>
  <rcv guid="{6924A547-F047-449F-8690-734BF9E529F2}" action="delete"/>
  <rdn rId="0" localSheetId="1" customView="1" name="Z_6924A547_F047_449F_8690_734BF9E529F2_.wvu.PrintArea" hidden="1" oldHidden="1">
    <formula>Лист1!$C$2:$N$6</formula>
    <oldFormula>Лист1!$C$2:$N$6</oldFormula>
  </rdn>
  <rdn rId="0" localSheetId="1" customView="1" name="Z_6924A547_F047_449F_8690_734BF9E529F2_.wvu.Cols" hidden="1" oldHidden="1">
    <formula>Лист1!$F:$F</formula>
    <oldFormula>Лист1!$F:$F</oldFormula>
  </rdn>
  <rcv guid="{6924A547-F047-449F-8690-734BF9E529F2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XFD15">
    <dxf>
      <fill>
        <patternFill>
          <bgColor theme="0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07" sId="1" ref="A8:XFD8" action="deleteRow">
    <undo index="65535" exp="area" ref3D="1" dr="$F$1:$F$1048576" dn="Z_6924A547_F047_449F_8690_734BF9E529F2_.wvu.Cols" sId="1"/>
    <undo index="65535" exp="area" ref3D="1" dr="$A$1:$B$1048576" dn="Z_0D98D56C_6C9F_4931_9199_3528B0B6143A_.wvu.Cols" sId="1"/>
    <undo index="65535" exp="area" ref3D="1" dr="$A$1:$B$1048576" dn="Z_223BBD92_FBB4_4BEC_BC26_08392FDD075B_.wvu.Cols" sId="1"/>
    <rfmt sheetId="1" xfDxf="1" sqref="A8:XFD8" start="0" length="0"/>
    <rcc rId="0" sId="1" dxf="1">
      <nc r="C8" t="inlineStr">
        <is>
          <t>Советский район</t>
        </is>
      </nc>
      <ndxf>
        <font>
          <sz val="14"/>
          <color rgb="FF00000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" t="inlineStr">
        <is>
          <t>ул. Соколовская 64</t>
        </is>
      </nc>
      <ndxf>
        <font>
          <sz val="14"/>
          <color rgb="FF00000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помещение № 631 (h 2,7)</t>
        </is>
      </nc>
      <ndxf>
        <font>
          <sz val="14"/>
          <color rgb="FF00000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 t="inlineStr">
        <is>
          <t>Энталь</t>
        </is>
      </nc>
      <ndxf>
        <font>
          <sz val="14"/>
          <color rgb="FF00000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8">
        <f>HYPERLINK("https://cloud.mail.ru/public/SetZ/rmYa7ojW2","План")</f>
      </nc>
      <ndxf>
        <font>
          <u/>
          <sz val="14"/>
          <color theme="1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H8">
        <f>HYPERLINK("https://cloud.mail.ru/public/2B6S/MwgtfhwTK","Фото")</f>
      </nc>
      <ndxf>
        <font>
          <u/>
          <sz val="14"/>
          <color theme="10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I8" t="inlineStr">
        <is>
          <t>Белый куб</t>
        </is>
      </nc>
      <ndxf>
        <font>
          <sz val="14"/>
          <color auto="1"/>
          <name val="Times New Roman"/>
          <family val="1"/>
          <charset val="204"/>
          <scheme val="none"/>
        </font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J8">
        <v>67.099999999999994</v>
      </nc>
      <ndxf>
        <font>
          <sz val="14"/>
          <color rgb="FF000000"/>
          <name val="Times New Roman"/>
          <family val="1"/>
          <charset val="204"/>
          <scheme val="none"/>
        </font>
        <numFmt numFmtId="4" formatCode="#,##0.00"/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K8">
        <v>1000</v>
      </nc>
      <ndxf>
        <font>
          <sz val="14"/>
          <color rgb="FF000000"/>
          <name val="Times New Roman"/>
          <family val="1"/>
          <charset val="204"/>
          <scheme val="none"/>
        </font>
        <numFmt numFmtId="3" formatCode="#,##0"/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8">
        <f>J8*K8</f>
      </nc>
      <ndxf>
        <font>
          <sz val="14"/>
          <color rgb="FF000000"/>
          <name val="Times New Roman"/>
          <family val="1"/>
          <charset val="204"/>
          <scheme val="none"/>
        </font>
        <numFmt numFmtId="3" formatCode="#,##0"/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8" t="inlineStr">
        <is>
          <t xml:space="preserve">Оплата всех коммунальных услуг </t>
        </is>
      </nc>
      <ndxf>
        <font>
          <sz val="14"/>
          <color rgb="FF000000"/>
          <name val="Times New Roman"/>
          <family val="1"/>
          <charset val="204"/>
          <scheme val="none"/>
        </font>
        <numFmt numFmtId="3" formatCode="#,##0"/>
        <fill>
          <patternFill patternType="solid">
            <fgColor rgb="FF000000"/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8" t="inlineStr">
        <is>
          <t>Помещение готово к работе</t>
        </is>
      </nc>
      <ndxf>
        <font>
          <b/>
          <sz val="14"/>
          <color theme="1"/>
          <name val="Times New Roman"/>
          <family val="1"/>
          <charset val="204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v guid="{6924A547-F047-449F-8690-734BF9E529F2}" action="delete"/>
  <rdn rId="0" localSheetId="1" customView="1" name="Z_6924A547_F047_449F_8690_734BF9E529F2_.wvu.PrintArea" hidden="1" oldHidden="1">
    <formula>Лист1!$C$2:$N$6</formula>
    <oldFormula>Лист1!$C$2:$N$6</oldFormula>
  </rdn>
  <rdn rId="0" localSheetId="1" customView="1" name="Z_6924A547_F047_449F_8690_734BF9E529F2_.wvu.Cols" hidden="1" oldHidden="1">
    <formula>Лист1!$F:$F</formula>
    <oldFormula>Лист1!$F:$F</oldFormula>
  </rdn>
  <rcv guid="{6924A547-F047-449F-8690-734BF9E529F2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924A547-F047-449F-8690-734BF9E529F2}" action="delete"/>
  <rdn rId="0" localSheetId="1" customView="1" name="Z_6924A547_F047_449F_8690_734BF9E529F2_.wvu.PrintArea" hidden="1" oldHidden="1">
    <formula>Лист1!$C$2:$N$6</formula>
    <oldFormula>Лист1!$C$2:$N$6</oldFormula>
  </rdn>
  <rdn rId="0" localSheetId="1" customView="1" name="Z_6924A547_F047_449F_8690_734BF9E529F2_.wvu.Cols" hidden="1" oldHidden="1">
    <formula>Лист1!$F:$F</formula>
    <oldFormula>Лист1!$F:$F</oldFormula>
  </rdn>
  <rcv guid="{6924A547-F047-449F-8690-734BF9E529F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14" sId="1" ref="A12:XFD12" action="insertRow">
    <undo index="65535" exp="area" ref3D="1" dr="$A$1:$B$1048576" dn="Z_0D98D56C_6C9F_4931_9199_3528B0B6143A_.wvu.Cols" sId="1"/>
    <undo index="65535" exp="area" ref3D="1" dr="$A$1:$B$1048576" dn="Z_223BBD92_FBB4_4BEC_BC26_08392FDD075B_.wvu.Cols" sId="1"/>
    <undo index="65535" exp="area" ref3D="1" dr="$F$1:$F$1048576" dn="Z_6924A547_F047_449F_8690_734BF9E529F2_.wvu.Cols" sId="1"/>
  </rrc>
  <rcc rId="2815" sId="1">
    <nc r="C12" t="inlineStr">
      <is>
        <t>Советский район</t>
      </is>
    </nc>
  </rcc>
  <rcc rId="2816" sId="1">
    <nc r="F12" t="inlineStr">
      <is>
        <t>ИП Горбунова</t>
      </is>
    </nc>
  </rcc>
  <rcc rId="2817" sId="1">
    <nc r="G12">
      <f>HYPERLINK("https://cloud.mail.ru/public/j2gs/1orak4Fqm","План")</f>
    </nc>
  </rcc>
  <rcc rId="2818" sId="1">
    <nc r="H12">
      <f>HYPERLINK("https://cloud.mail.ru/public/2B6S/MwgtfhwTK","Фото")</f>
    </nc>
  </rcc>
  <rcc rId="2819" sId="1">
    <nc r="I12" t="inlineStr">
      <is>
        <t>Белый куб</t>
      </is>
    </nc>
  </rcc>
  <rcc rId="2820" sId="1">
    <nc r="M12" t="inlineStr">
      <is>
        <t xml:space="preserve">Оплата всех коммунальных услуг </t>
      </is>
    </nc>
  </rcc>
  <rcc rId="2821" sId="1">
    <nc r="N12" t="inlineStr">
      <is>
        <t>Помещение готово к работе</t>
      </is>
    </nc>
  </rcc>
  <rcc rId="2822" sId="1">
    <nc r="D12" t="inlineStr">
      <is>
        <t>ул. Соколовская 64</t>
      </is>
    </nc>
  </rcc>
  <rcc rId="2823" sId="1">
    <nc r="E12" t="inlineStr">
      <is>
        <t>помещение № 629 (h 2,7)</t>
      </is>
    </nc>
  </rcc>
  <rcc rId="2824" sId="1" numFmtId="4">
    <nc r="J12">
      <v>70.8</v>
    </nc>
  </rcc>
  <rcc rId="2825" sId="1" numFmtId="4">
    <nc r="K12">
      <v>1000</v>
    </nc>
  </rcc>
  <rcc rId="2826" sId="1" numFmtId="4">
    <nc r="L12">
      <v>70800</v>
    </nc>
  </rcc>
  <rcv guid="{6924A547-F047-449F-8690-734BF9E529F2}" action="delete"/>
  <rdn rId="0" localSheetId="1" customView="1" name="Z_6924A547_F047_449F_8690_734BF9E529F2_.wvu.PrintArea" hidden="1" oldHidden="1">
    <formula>Лист1!$C$2:$N$6</formula>
    <oldFormula>Лист1!$C$2:$N$6</oldFormula>
  </rdn>
  <rdn rId="0" localSheetId="1" customView="1" name="Z_6924A547_F047_449F_8690_734BF9E529F2_.wvu.Cols" hidden="1" oldHidden="1">
    <formula>Лист1!$F:$F</formula>
    <oldFormula>Лист1!$F:$F</oldFormula>
  </rdn>
  <rcv guid="{6924A547-F047-449F-8690-734BF9E529F2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D98D56C-6C9F-4931-9199-3528B0B6143A}" action="delete"/>
  <rdn rId="0" localSheetId="1" customView="1" name="Z_0D98D56C_6C9F_4931_9199_3528B0B6143A_.wvu.PrintArea" hidden="1" oldHidden="1">
    <formula>Лист1!$C$2:$O$6</formula>
    <oldFormula>Лист1!$C$2:$O$6</oldFormula>
  </rdn>
  <rdn rId="0" localSheetId="1" customView="1" name="Z_0D98D56C_6C9F_4931_9199_3528B0B6143A_.wvu.Cols" hidden="1" oldHidden="1">
    <formula>Лист1!$A:$B</formula>
    <oldFormula>Лист1!$A:$B</oldFormula>
  </rdn>
  <rcv guid="{0D98D56C-6C9F-4931-9199-3528B0B6143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29" sId="1" ref="A14:XFD14" action="insertRow">
    <undo index="65535" exp="area" ref3D="1" dr="$A$1:$B$1048576" dn="Z_0D98D56C_6C9F_4931_9199_3528B0B6143A_.wvu.Cols" sId="1"/>
    <undo index="65535" exp="area" ref3D="1" dr="$A$1:$B$1048576" dn="Z_223BBD92_FBB4_4BEC_BC26_08392FDD075B_.wvu.Cols" sId="1"/>
    <undo index="65535" exp="area" ref3D="1" dr="$F$1:$F$1048576" dn="Z_6924A547_F047_449F_8690_734BF9E529F2_.wvu.Cols" sId="1"/>
  </rrc>
  <rrc rId="2830" sId="1" ref="A14:XFD14" action="insertRow">
    <undo index="65535" exp="area" ref3D="1" dr="$A$1:$B$1048576" dn="Z_0D98D56C_6C9F_4931_9199_3528B0B6143A_.wvu.Cols" sId="1"/>
    <undo index="65535" exp="area" ref3D="1" dr="$A$1:$B$1048576" dn="Z_223BBD92_FBB4_4BEC_BC26_08392FDD075B_.wvu.Cols" sId="1"/>
    <undo index="65535" exp="area" ref3D="1" dr="$F$1:$F$1048576" dn="Z_6924A547_F047_449F_8690_734BF9E529F2_.wvu.Cols" sId="1"/>
  </rrc>
  <rfmt sheetId="1" sqref="C12:N12">
    <dxf>
      <fill>
        <patternFill>
          <bgColor rgb="FFFFFF00"/>
        </patternFill>
      </fill>
    </dxf>
  </rfmt>
  <rcc rId="2831" sId="1">
    <nc r="C14" t="inlineStr">
      <is>
        <t>Кировский район</t>
      </is>
    </nc>
  </rcc>
  <rcc rId="2832" sId="1">
    <nc r="D14" t="inlineStr">
      <is>
        <t>ул.Апрельская 5к</t>
      </is>
    </nc>
  </rcc>
  <rcc rId="2833" sId="1">
    <nc r="C15" t="inlineStr">
      <is>
        <t>Кировский район</t>
      </is>
    </nc>
  </rcc>
  <rcc rId="2834" sId="1">
    <nc r="D15" t="inlineStr">
      <is>
        <t>ул.Апрельская 5к</t>
      </is>
    </nc>
  </rcc>
  <rcc rId="2835" sId="1">
    <nc r="E14" t="inlineStr">
      <is>
        <t>помещение № 635 (h 2,7)</t>
      </is>
    </nc>
  </rcc>
  <rcc rId="2836" sId="1">
    <nc r="F14" t="inlineStr">
      <is>
        <t>ИП Горбунова</t>
      </is>
    </nc>
  </rcc>
  <rcc rId="2837" sId="1">
    <nc r="G14">
      <f>HYPERLINK("https://cloud.mail.ru/public/m7bM/4NUzQJzge","План")</f>
    </nc>
  </rcc>
  <rcc rId="2838" sId="1">
    <nc r="H14">
      <f>HYPERLINK("https://cloud.mail.ru/public/2B6S/MwgtfhwTK","Фото")</f>
    </nc>
  </rcc>
  <rcc rId="2839" sId="1">
    <nc r="I14" t="inlineStr">
      <is>
        <t>Белый куб</t>
      </is>
    </nc>
  </rcc>
  <rcc rId="2840" sId="1" numFmtId="4">
    <nc r="J14">
      <v>102.3</v>
    </nc>
  </rcc>
  <rcc rId="2841" sId="1" numFmtId="4">
    <nc r="K14">
      <v>1000</v>
    </nc>
  </rcc>
  <rcc rId="2842" sId="1">
    <nc r="L14">
      <f>J14*K14</f>
    </nc>
  </rcc>
  <rcc rId="2843" sId="1">
    <nc r="M14" t="inlineStr">
      <is>
        <t xml:space="preserve">Оплата всех коммунальных услуг </t>
      </is>
    </nc>
  </rcc>
  <rcc rId="2844" sId="1">
    <nc r="N14" t="inlineStr">
      <is>
        <t>Помещение готово к работе</t>
      </is>
    </nc>
  </rcc>
  <rcc rId="2845" sId="1">
    <nc r="E15" t="inlineStr">
      <is>
        <t>помещение № 635 (h 2,7)</t>
      </is>
    </nc>
  </rcc>
  <rcc rId="2846" sId="1">
    <nc r="F15" t="inlineStr">
      <is>
        <t>ИП Горбунова</t>
      </is>
    </nc>
  </rcc>
  <rcc rId="2847" sId="1">
    <nc r="G15">
      <f>HYPERLINK("https://cloud.mail.ru/public/m7bM/4NUzQJzge","План")</f>
    </nc>
  </rcc>
  <rcc rId="2848" sId="1">
    <nc r="H15">
      <f>HYPERLINK("https://cloud.mail.ru/public/2B6S/MwgtfhwTK","Фото")</f>
    </nc>
  </rcc>
  <rcc rId="2849" sId="1">
    <nc r="I15" t="inlineStr">
      <is>
        <t>Белый куб</t>
      </is>
    </nc>
  </rcc>
  <rcc rId="2850" sId="1" numFmtId="4">
    <nc r="J15">
      <v>102.3</v>
    </nc>
  </rcc>
  <rcc rId="2851" sId="1" numFmtId="4">
    <nc r="K15">
      <v>1000</v>
    </nc>
  </rcc>
  <rcc rId="2852" sId="1">
    <nc r="L15">
      <f>J15*K15</f>
    </nc>
  </rcc>
  <rcc rId="2853" sId="1">
    <nc r="M15" t="inlineStr">
      <is>
        <t xml:space="preserve">Оплата всех коммунальных услуг </t>
      </is>
    </nc>
  </rcc>
  <rcc rId="2854" sId="1">
    <nc r="N15" t="inlineStr">
      <is>
        <t>Помещение готово к работе</t>
      </is>
    </nc>
  </rcc>
  <rfmt sheetId="1" sqref="C14:N15">
    <dxf>
      <fill>
        <patternFill>
          <bgColor rgb="FFFFFF0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9" sId="1" odxf="1" dxf="1">
    <oc r="G12">
      <f>HYPERLINK("https://cloud.mail.ru/public/j2gs/1orak4Fqm","План")</f>
    </oc>
    <nc r="G12">
      <f>HYPERLINK("https://cloud.mail.ru/public/xL6Z/w7NiaXxws","План")</f>
    </nc>
    <odxf>
      <font>
        <sz val="14"/>
        <name val="Times New Roman"/>
        <family val="1"/>
        <charset val="204"/>
        <scheme val="none"/>
      </font>
    </odxf>
    <ndxf>
      <font>
        <sz val="11"/>
        <color theme="10"/>
        <name val="Calibri"/>
        <family val="2"/>
        <charset val="204"/>
        <scheme val="minor"/>
      </font>
    </ndxf>
  </rcc>
  <rcc rId="2860" sId="1" odxf="1" dxf="1">
    <oc r="H12">
      <f>HYPERLINK("https://cloud.mail.ru/public/2B6S/MwgtfhwTK","Фото")</f>
    </oc>
    <nc r="H12">
      <f>HYPERLINK("https://cloud.mail.ru/public/7gCo/62jCVHzRZ","Фото")</f>
    </nc>
    <odxf>
      <font>
        <sz val="14"/>
        <name val="Times New Roman"/>
        <family val="1"/>
        <charset val="204"/>
        <scheme val="none"/>
      </font>
    </odxf>
    <ndxf>
      <font>
        <sz val="11"/>
        <color theme="10"/>
        <name val="Calibri"/>
        <family val="2"/>
        <charset val="204"/>
        <scheme val="minor"/>
      </font>
    </ndxf>
  </rcc>
  <rfmt sheetId="1" sqref="G12:H12" start="0" length="2147483647">
    <dxf>
      <font>
        <name val="Times"/>
        <family val="1"/>
        <scheme val="none"/>
      </font>
    </dxf>
  </rfmt>
  <rfmt sheetId="1" sqref="G12:H12" start="0" length="2147483647">
    <dxf>
      <font>
        <sz val="14"/>
      </font>
    </dxf>
  </rfmt>
  <rcc rId="2861" sId="1">
    <oc r="E14" t="inlineStr">
      <is>
        <t>помещение № 635 (h 2,7)</t>
      </is>
    </oc>
    <nc r="E14" t="inlineStr">
      <is>
        <t>помещение № 311 (h 2,7)</t>
      </is>
    </nc>
  </rcc>
  <rcc rId="2862" sId="1">
    <oc r="E15" t="inlineStr">
      <is>
        <t>помещение № 635 (h 2,7)</t>
      </is>
    </oc>
    <nc r="E15" t="inlineStr">
      <is>
        <t>помещение № 312 (h 2,7)</t>
      </is>
    </nc>
  </rcc>
  <rcc rId="2863" sId="1">
    <oc r="F14" t="inlineStr">
      <is>
        <t>ИП Горбунова</t>
      </is>
    </oc>
    <nc r="F14" t="inlineStr">
      <is>
        <t>Восток-Инвест</t>
      </is>
    </nc>
  </rcc>
  <rcc rId="2864" sId="1">
    <oc r="F15" t="inlineStr">
      <is>
        <t>ИП Горбунова</t>
      </is>
    </oc>
    <nc r="F15" t="inlineStr">
      <is>
        <t>Восток-Инвест</t>
      </is>
    </nc>
  </rcc>
  <rcc rId="2865" sId="1" odxf="1" dxf="1">
    <oc r="G14">
      <f>HYPERLINK("https://cloud.mail.ru/public/m7bM/4NUzQJzge","План")</f>
    </oc>
    <nc r="G14">
      <f>HYPERLINK("https://cloud.mail.ru/public/UiFC/XvuZqbnwz","План")</f>
    </nc>
    <odxf>
      <font>
        <sz val="14"/>
        <name val="Times New Roman"/>
        <family val="1"/>
        <charset val="204"/>
        <scheme val="none"/>
      </font>
    </odxf>
    <ndxf>
      <font>
        <sz val="11"/>
        <color theme="10"/>
        <name val="Calibri"/>
        <family val="2"/>
        <charset val="204"/>
        <scheme val="minor"/>
      </font>
    </ndxf>
  </rcc>
  <rfmt sheetId="1" sqref="G14" start="0" length="2147483647">
    <dxf>
      <font>
        <name val="Times"/>
        <family val="1"/>
        <scheme val="none"/>
      </font>
    </dxf>
  </rfmt>
  <rfmt sheetId="1" sqref="G14" start="0" length="2147483647">
    <dxf>
      <font>
        <sz val="14"/>
      </font>
    </dxf>
  </rfmt>
  <rcc rId="2866" sId="1" odxf="1" dxf="1">
    <oc r="G15">
      <f>HYPERLINK("https://cloud.mail.ru/public/m7bM/4NUzQJzge","План")</f>
    </oc>
    <nc r="G15">
      <f>HYPERLINK("https://cloud.mail.ru/public/UiFC/XvuZqbnwz","План")</f>
    </nc>
    <odxf>
      <font>
        <sz val="14"/>
        <name val="Times New Roman"/>
        <family val="1"/>
        <charset val="204"/>
        <scheme val="none"/>
      </font>
    </odxf>
    <ndxf>
      <font>
        <sz val="14"/>
        <name val="Times"/>
        <family val="1"/>
        <charset val="204"/>
        <scheme val="none"/>
      </font>
    </ndxf>
  </rcc>
  <rcc rId="2867" sId="1" odxf="1" dxf="1">
    <oc r="H15">
      <f>HYPERLINK("https://cloud.mail.ru/public/2B6S/MwgtfhwTK","Фото")</f>
    </oc>
    <nc r="H15">
      <f>HYPERLINK("https://cloud.mail.ru/public/V59f/qd6vh1QFA","Фото")</f>
    </nc>
    <odxf>
      <font>
        <sz val="14"/>
        <name val="Times New Roman"/>
        <family val="1"/>
        <charset val="204"/>
        <scheme val="none"/>
      </font>
    </odxf>
    <ndxf>
      <font>
        <sz val="11"/>
        <color theme="10"/>
        <name val="Calibri"/>
        <family val="2"/>
        <charset val="204"/>
        <scheme val="minor"/>
      </font>
    </ndxf>
  </rcc>
  <rfmt sheetId="1" sqref="H15" start="0" length="2147483647">
    <dxf>
      <font>
        <name val="Times"/>
        <family val="1"/>
        <scheme val="none"/>
      </font>
    </dxf>
  </rfmt>
  <rfmt sheetId="1" sqref="H15" start="0" length="2147483647">
    <dxf>
      <font>
        <sz val="14"/>
      </font>
    </dxf>
  </rfmt>
  <rcc rId="2868" sId="1" odxf="1" dxf="1">
    <oc r="H14">
      <f>HYPERLINK("https://cloud.mail.ru/public/2B6S/MwgtfhwTK","Фото")</f>
    </oc>
    <nc r="H14">
      <f>HYPERLINK("https://cloud.mail.ru/public/V59f/qd6vh1QFA","Фото")</f>
    </nc>
    <odxf>
      <font>
        <sz val="14"/>
        <name val="Times New Roman"/>
        <family val="1"/>
        <charset val="204"/>
        <scheme val="none"/>
      </font>
    </odxf>
    <ndxf>
      <font>
        <sz val="14"/>
        <name val="Times"/>
        <family val="1"/>
        <charset val="204"/>
        <scheme val="none"/>
      </font>
    </ndxf>
  </rcc>
  <rcv guid="{42C4199F-017D-4C41-8A11-DDEAEE96E020}" action="delete"/>
  <rdn rId="0" localSheetId="1" customView="1" name="Z_42C4199F_017D_4C41_8A11_DDEAEE96E020_.wvu.PrintArea" hidden="1" oldHidden="1">
    <formula>Лист1!$C$2:$N$6</formula>
    <oldFormula>Лист1!$C$2:$N$6</oldFormula>
  </rdn>
  <rcv guid="{42C4199F-017D-4C41-8A11-DDEAEE96E020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0" sId="1" odxf="1" s="1" dxf="1">
    <oc r="I12" t="inlineStr">
      <is>
        <t>Белый куб</t>
      </is>
    </oc>
    <nc r="I12" t="inlineStr">
      <is>
        <t>Чистовая отделка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rgb="FF000000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>
          <bgColor theme="0"/>
        </patternFill>
      </fill>
    </ndxf>
  </rcc>
  <rcc rId="2871" sId="1" odxf="1" s="1" dxf="1">
    <oc r="I14" t="inlineStr">
      <is>
        <t>Белый куб</t>
      </is>
    </oc>
    <nc r="I14" t="inlineStr">
      <is>
        <t>Чистовая отделка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rgb="FF000000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>
          <bgColor theme="0"/>
        </patternFill>
      </fill>
    </ndxf>
  </rcc>
  <rcc rId="2872" sId="1" odxf="1" s="1" dxf="1">
    <oc r="I15" t="inlineStr">
      <is>
        <t>Белый куб</t>
      </is>
    </oc>
    <nc r="I15" t="inlineStr">
      <is>
        <t>Чистовая отделка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fill>
        <patternFill patternType="solid">
          <fgColor rgb="FF000000"/>
          <bgColor rgb="FFFFFF0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ill>
        <patternFill>
          <bgColor theme="0"/>
        </patternFill>
      </fill>
    </ndxf>
  </rcc>
  <rcc rId="2873" sId="1">
    <oc r="E14" t="inlineStr">
      <is>
        <t>помещение № 311 (h 2,7)</t>
      </is>
    </oc>
    <nc r="E14" t="inlineStr">
      <is>
        <t>помещение № 311 (h 3,2)</t>
      </is>
    </nc>
  </rcc>
  <rcc rId="2874" sId="1">
    <oc r="E15" t="inlineStr">
      <is>
        <t>помещение № 312 (h 2,7)</t>
      </is>
    </oc>
    <nc r="E15" t="inlineStr">
      <is>
        <t>помещение № 312 (h 3,2)</t>
      </is>
    </nc>
  </rcc>
  <rcc rId="2875" sId="1" numFmtId="4">
    <oc r="K14">
      <v>1000</v>
    </oc>
    <nc r="K14">
      <v>1100</v>
    </nc>
  </rcc>
  <rcc rId="2876" sId="1" numFmtId="4">
    <oc r="K15">
      <v>1000</v>
    </oc>
    <nc r="K15">
      <v>1100</v>
    </nc>
  </rcc>
  <rdn rId="0" localSheetId="1" customView="1" name="Z_6924A547_F047_449F_8690_734BF9E529F2_.wvu.Cols" hidden="1" oldHidden="1">
    <oldFormula>Лист1!$F:$F</oldFormula>
  </rdn>
  <rcv guid="{6924A547-F047-449F-8690-734BF9E529F2}" action="delete"/>
  <rdn rId="0" localSheetId="1" customView="1" name="Z_6924A547_F047_449F_8690_734BF9E529F2_.wvu.PrintArea" hidden="1" oldHidden="1">
    <formula>Лист1!$C$2:$N$6</formula>
    <oldFormula>Лист1!$C$2:$N$6</oldFormula>
  </rdn>
  <rcv guid="{6924A547-F047-449F-8690-734BF9E529F2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9" sId="1" numFmtId="4">
    <oc r="J14">
      <v>102.3</v>
    </oc>
    <nc r="J14">
      <v>32</v>
    </nc>
  </rcc>
  <rcc rId="2880" sId="1" numFmtId="4">
    <oc r="J15">
      <v>102.3</v>
    </oc>
    <nc r="J15">
      <v>43.1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microsoft.com/office/2006/relationships/wsSortMap" Target="wsSortMap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C1" zoomScale="70" zoomScaleNormal="70" workbookViewId="0">
      <selection activeCell="H15" sqref="H15"/>
    </sheetView>
  </sheetViews>
  <sheetFormatPr defaultRowHeight="18.75" x14ac:dyDescent="0.3"/>
  <cols>
    <col min="1" max="1" width="9.5703125" customWidth="1"/>
    <col min="2" max="2" width="5.85546875" customWidth="1"/>
    <col min="3" max="3" width="28.85546875" customWidth="1"/>
    <col min="4" max="4" width="37.140625" customWidth="1"/>
    <col min="5" max="5" width="48.7109375" style="1" customWidth="1"/>
    <col min="6" max="6" width="21" bestFit="1" customWidth="1"/>
    <col min="7" max="7" width="16.5703125" style="6" customWidth="1"/>
    <col min="8" max="8" width="20.140625" style="7" bestFit="1" customWidth="1"/>
    <col min="9" max="9" width="25.5703125" customWidth="1"/>
    <col min="10" max="10" width="11.5703125" bestFit="1" customWidth="1"/>
    <col min="11" max="11" width="20.7109375" bestFit="1" customWidth="1"/>
    <col min="12" max="12" width="18.42578125" customWidth="1"/>
    <col min="13" max="13" width="40.85546875" customWidth="1"/>
    <col min="14" max="14" width="34.85546875" customWidth="1"/>
  </cols>
  <sheetData>
    <row r="1" spans="1:14" x14ac:dyDescent="0.3">
      <c r="A1" t="s">
        <v>16</v>
      </c>
      <c r="B1" t="s">
        <v>17</v>
      </c>
      <c r="D1" t="s">
        <v>18</v>
      </c>
      <c r="E1" s="1" t="s">
        <v>19</v>
      </c>
      <c r="I1" t="s">
        <v>20</v>
      </c>
      <c r="J1" t="s">
        <v>21</v>
      </c>
      <c r="L1" t="s">
        <v>22</v>
      </c>
      <c r="M1" t="s">
        <v>23</v>
      </c>
    </row>
    <row r="3" spans="1:14" x14ac:dyDescent="0.3">
      <c r="C3" s="27" t="s">
        <v>11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"/>
    </row>
    <row r="4" spans="1:14" x14ac:dyDescent="0.3"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"/>
    </row>
    <row r="5" spans="1:14" ht="15" customHeight="1" x14ac:dyDescent="0.25">
      <c r="C5" s="25" t="s">
        <v>0</v>
      </c>
      <c r="D5" s="25" t="s">
        <v>1</v>
      </c>
      <c r="E5" s="28" t="s">
        <v>5</v>
      </c>
      <c r="F5" s="23" t="s">
        <v>14</v>
      </c>
      <c r="G5" s="28" t="s">
        <v>3</v>
      </c>
      <c r="H5" s="23" t="s">
        <v>12</v>
      </c>
      <c r="I5" s="23" t="s">
        <v>6</v>
      </c>
      <c r="J5" s="23" t="s">
        <v>2</v>
      </c>
      <c r="K5" s="23" t="s">
        <v>9</v>
      </c>
      <c r="L5" s="25" t="s">
        <v>4</v>
      </c>
      <c r="M5" s="25" t="s">
        <v>8</v>
      </c>
      <c r="N5" s="23"/>
    </row>
    <row r="6" spans="1:14" ht="30.75" customHeight="1" x14ac:dyDescent="0.25">
      <c r="C6" s="26"/>
      <c r="D6" s="26"/>
      <c r="E6" s="29"/>
      <c r="F6" s="24"/>
      <c r="G6" s="29"/>
      <c r="H6" s="24"/>
      <c r="I6" s="24"/>
      <c r="J6" s="24"/>
      <c r="K6" s="24"/>
      <c r="L6" s="26"/>
      <c r="M6" s="26"/>
      <c r="N6" s="24"/>
    </row>
    <row r="7" spans="1:14" ht="47.25" customHeight="1" x14ac:dyDescent="0.25">
      <c r="C7" s="3" t="s">
        <v>32</v>
      </c>
      <c r="D7" s="3" t="s">
        <v>33</v>
      </c>
      <c r="E7" s="5" t="s">
        <v>47</v>
      </c>
      <c r="F7" s="3" t="s">
        <v>41</v>
      </c>
      <c r="G7" s="4" t="str">
        <f>HYPERLINK("https://cloud.mail.ru/public/fGnQ/QGLjaipYa","План")</f>
        <v>План</v>
      </c>
      <c r="H7" s="4" t="str">
        <f>HYPERLINK("https://cloud.mail.ru/public/MvJk/XmrKTCm7D","Фото")</f>
        <v>Фото</v>
      </c>
      <c r="I7" s="16" t="s">
        <v>31</v>
      </c>
      <c r="J7" s="9">
        <v>389.8</v>
      </c>
      <c r="K7" s="10">
        <v>600</v>
      </c>
      <c r="L7" s="10">
        <v>233880</v>
      </c>
      <c r="M7" s="10" t="s">
        <v>10</v>
      </c>
      <c r="N7" s="19" t="s">
        <v>43</v>
      </c>
    </row>
    <row r="8" spans="1:14" ht="60.75" customHeight="1" x14ac:dyDescent="0.25">
      <c r="C8" s="3" t="s">
        <v>32</v>
      </c>
      <c r="D8" s="3" t="s">
        <v>33</v>
      </c>
      <c r="E8" s="5" t="s">
        <v>35</v>
      </c>
      <c r="F8" s="3" t="s">
        <v>41</v>
      </c>
      <c r="G8" s="4" t="str">
        <f>HYPERLINK("https://cloud.mail.ru/public/55Cx/NWh5w1nbn","План")</f>
        <v>План</v>
      </c>
      <c r="H8" s="4" t="str">
        <f>HYPERLINK("https://cloud.mail.ru/public/P1Jd/pXv7CnjPj","Фото")</f>
        <v>Фото</v>
      </c>
      <c r="I8" s="8" t="s">
        <v>7</v>
      </c>
      <c r="J8" s="9">
        <v>3629.4</v>
      </c>
      <c r="K8" s="10">
        <v>300</v>
      </c>
      <c r="L8" s="10">
        <f>K8*J8</f>
        <v>1088820</v>
      </c>
      <c r="M8" s="10" t="s">
        <v>10</v>
      </c>
      <c r="N8" s="19" t="s">
        <v>42</v>
      </c>
    </row>
    <row r="9" spans="1:14" ht="37.5" x14ac:dyDescent="0.25">
      <c r="C9" s="5" t="s">
        <v>24</v>
      </c>
      <c r="D9" s="12" t="s">
        <v>38</v>
      </c>
      <c r="E9" s="22" t="s">
        <v>39</v>
      </c>
      <c r="F9" s="5" t="s">
        <v>15</v>
      </c>
      <c r="G9" s="4" t="str">
        <f>HYPERLINK("https://cloud.mail.ru/public/uXj3/cYMGR7nR9","План")</f>
        <v>План</v>
      </c>
      <c r="H9" s="4" t="str">
        <f>HYPERLINK("https://cloud.mail.ru/public/BNUG/7iFwqKMTs","Фото")</f>
        <v>Фото</v>
      </c>
      <c r="I9" s="12"/>
      <c r="J9" s="14">
        <v>41647</v>
      </c>
      <c r="K9" s="5">
        <v>7000</v>
      </c>
      <c r="L9" s="13">
        <v>287000</v>
      </c>
      <c r="M9" s="10" t="s">
        <v>10</v>
      </c>
      <c r="N9" s="11"/>
    </row>
    <row r="10" spans="1:14" ht="37.5" x14ac:dyDescent="0.25">
      <c r="C10" s="5" t="s">
        <v>24</v>
      </c>
      <c r="D10" s="21" t="s">
        <v>44</v>
      </c>
      <c r="E10" s="5" t="s">
        <v>45</v>
      </c>
      <c r="F10" s="5" t="s">
        <v>41</v>
      </c>
      <c r="G10" s="4" t="str">
        <f>HYPERLINK("https://cloud.mail.ru/public/tQ71/RmyaEQRBQ","План")</f>
        <v>План</v>
      </c>
      <c r="H10" s="4" t="str">
        <f>HYPERLINK("https://cloud.mail.ru/public/ExXj/xycZM4Efk","Фото")</f>
        <v>Фото</v>
      </c>
      <c r="I10" s="12" t="s">
        <v>40</v>
      </c>
      <c r="J10" s="15">
        <v>155.30000000000001</v>
      </c>
      <c r="K10" s="5">
        <v>500</v>
      </c>
      <c r="L10" s="13">
        <v>77650</v>
      </c>
      <c r="M10" s="10" t="s">
        <v>10</v>
      </c>
      <c r="N10" s="19" t="s">
        <v>57</v>
      </c>
    </row>
    <row r="11" spans="1:14" ht="37.5" x14ac:dyDescent="0.25">
      <c r="C11" s="3" t="s">
        <v>13</v>
      </c>
      <c r="D11" s="3" t="s">
        <v>25</v>
      </c>
      <c r="E11" s="3" t="s">
        <v>28</v>
      </c>
      <c r="F11" s="3" t="s">
        <v>27</v>
      </c>
      <c r="G11" s="4" t="str">
        <f>HYPERLINK("https://cloud.mail.ru/public/j2gs/1orak4Fqm","План")</f>
        <v>План</v>
      </c>
      <c r="H11" s="4" t="str">
        <f t="shared" ref="H11:H13" si="0">HYPERLINK("https://cloud.mail.ru/public/2B6S/MwgtfhwTK","Фото")</f>
        <v>Фото</v>
      </c>
      <c r="I11" s="8" t="s">
        <v>26</v>
      </c>
      <c r="J11" s="9">
        <v>58.3</v>
      </c>
      <c r="K11" s="10">
        <v>858</v>
      </c>
      <c r="L11" s="10">
        <v>45000</v>
      </c>
      <c r="M11" s="10" t="s">
        <v>10</v>
      </c>
      <c r="N11" s="19" t="s">
        <v>43</v>
      </c>
    </row>
    <row r="12" spans="1:14" s="30" customFormat="1" ht="37.5" x14ac:dyDescent="0.25">
      <c r="C12" s="3" t="s">
        <v>13</v>
      </c>
      <c r="D12" s="3" t="s">
        <v>25</v>
      </c>
      <c r="E12" s="3" t="s">
        <v>59</v>
      </c>
      <c r="F12" s="3" t="s">
        <v>27</v>
      </c>
      <c r="G12" s="31" t="str">
        <f>HYPERLINK("https://cloud.mail.ru/public/xL6Z/w7NiaXxws","План")</f>
        <v>План</v>
      </c>
      <c r="H12" s="31" t="str">
        <f>HYPERLINK("https://cloud.mail.ru/public/7gCo/62jCVHzRZ","Фото")</f>
        <v>Фото</v>
      </c>
      <c r="I12" s="16" t="s">
        <v>31</v>
      </c>
      <c r="J12" s="9">
        <v>70.8</v>
      </c>
      <c r="K12" s="10">
        <v>1000</v>
      </c>
      <c r="L12" s="10">
        <v>70800</v>
      </c>
      <c r="M12" s="10" t="s">
        <v>10</v>
      </c>
      <c r="N12" s="32" t="s">
        <v>43</v>
      </c>
    </row>
    <row r="13" spans="1:14" s="30" customFormat="1" ht="37.5" x14ac:dyDescent="0.25">
      <c r="C13" s="3" t="s">
        <v>13</v>
      </c>
      <c r="D13" s="3" t="s">
        <v>25</v>
      </c>
      <c r="E13" s="3" t="s">
        <v>29</v>
      </c>
      <c r="F13" s="3" t="s">
        <v>27</v>
      </c>
      <c r="G13" s="4" t="str">
        <f>HYPERLINK("https://cloud.mail.ru/public/m7bM/4NUzQJzge","План")</f>
        <v>План</v>
      </c>
      <c r="H13" s="4" t="str">
        <f t="shared" si="0"/>
        <v>Фото</v>
      </c>
      <c r="I13" s="8" t="s">
        <v>26</v>
      </c>
      <c r="J13" s="9">
        <v>102.3</v>
      </c>
      <c r="K13" s="10">
        <v>1000</v>
      </c>
      <c r="L13" s="10">
        <f t="shared" ref="L13:L16" si="1">J13*K13</f>
        <v>102300</v>
      </c>
      <c r="M13" s="10" t="s">
        <v>10</v>
      </c>
      <c r="N13" s="32" t="s">
        <v>43</v>
      </c>
    </row>
    <row r="14" spans="1:14" s="30" customFormat="1" ht="37.5" x14ac:dyDescent="0.25">
      <c r="C14" s="3" t="s">
        <v>60</v>
      </c>
      <c r="D14" s="3" t="s">
        <v>61</v>
      </c>
      <c r="E14" s="3" t="s">
        <v>65</v>
      </c>
      <c r="F14" s="3" t="s">
        <v>64</v>
      </c>
      <c r="G14" s="31" t="str">
        <f>HYPERLINK("https://cloud.mail.ru/public/UiFC/XvuZqbnwz","План")</f>
        <v>План</v>
      </c>
      <c r="H14" s="31" t="str">
        <f>HYPERLINK("https://cloud.mail.ru/public/V59f/qd6vh1QFA","Фото")</f>
        <v>Фото</v>
      </c>
      <c r="I14" s="16" t="s">
        <v>31</v>
      </c>
      <c r="J14" s="9">
        <v>32</v>
      </c>
      <c r="K14" s="10">
        <v>1100</v>
      </c>
      <c r="L14" s="10">
        <f t="shared" ref="L14:L15" si="2">J14*K14</f>
        <v>35200</v>
      </c>
      <c r="M14" s="10" t="s">
        <v>10</v>
      </c>
      <c r="N14" s="32" t="s">
        <v>62</v>
      </c>
    </row>
    <row r="15" spans="1:14" s="30" customFormat="1" ht="37.5" x14ac:dyDescent="0.25">
      <c r="C15" s="3" t="s">
        <v>60</v>
      </c>
      <c r="D15" s="3" t="s">
        <v>61</v>
      </c>
      <c r="E15" s="3" t="s">
        <v>66</v>
      </c>
      <c r="F15" s="3" t="s">
        <v>64</v>
      </c>
      <c r="G15" s="31" t="str">
        <f>HYPERLINK("https://cloud.mail.ru/public/UiFC/XvuZqbnwz","План")</f>
        <v>План</v>
      </c>
      <c r="H15" s="31" t="str">
        <f>HYPERLINK("https://cloud.mail.ru/public/V59f/qd6vh1QFA","Фото")</f>
        <v>Фото</v>
      </c>
      <c r="I15" s="16" t="s">
        <v>31</v>
      </c>
      <c r="J15" s="9">
        <v>43.1</v>
      </c>
      <c r="K15" s="10">
        <v>1100</v>
      </c>
      <c r="L15" s="10">
        <f t="shared" si="2"/>
        <v>47410</v>
      </c>
      <c r="M15" s="10" t="s">
        <v>10</v>
      </c>
      <c r="N15" s="32" t="s">
        <v>63</v>
      </c>
    </row>
    <row r="16" spans="1:14" ht="36.75" customHeight="1" x14ac:dyDescent="0.25">
      <c r="C16" s="3" t="s">
        <v>30</v>
      </c>
      <c r="D16" s="3" t="s">
        <v>37</v>
      </c>
      <c r="E16" s="5" t="s">
        <v>36</v>
      </c>
      <c r="F16" s="5" t="s">
        <v>34</v>
      </c>
      <c r="G16" s="4" t="str">
        <f>HYPERLINK("https://cloud.mail.ru/public/qJTw/MZxp7gRZc","План")</f>
        <v>План</v>
      </c>
      <c r="H16" s="4" t="str">
        <f>HYPERLINK("https://cloud.mail.ru/public/4y3e/jm9GHpCZp","Фото")</f>
        <v>Фото</v>
      </c>
      <c r="I16" s="8" t="s">
        <v>7</v>
      </c>
      <c r="J16" s="9">
        <v>63.2</v>
      </c>
      <c r="K16" s="10">
        <v>1000</v>
      </c>
      <c r="L16" s="10">
        <f t="shared" si="1"/>
        <v>63200</v>
      </c>
      <c r="M16" s="10" t="s">
        <v>10</v>
      </c>
      <c r="N16" s="19" t="s">
        <v>54</v>
      </c>
    </row>
    <row r="17" spans="3:14" ht="36.75" customHeight="1" x14ac:dyDescent="0.25">
      <c r="C17" s="3" t="s">
        <v>30</v>
      </c>
      <c r="D17" s="3" t="s">
        <v>46</v>
      </c>
      <c r="E17" s="22" t="s">
        <v>39</v>
      </c>
      <c r="F17" s="3"/>
      <c r="G17" s="4"/>
      <c r="H17" s="4" t="str">
        <f>HYPERLINK("https://cloud.mail.ru/public/qrqr/LakJJQZ4C","Фото")</f>
        <v>Фото</v>
      </c>
      <c r="I17" s="8"/>
      <c r="J17" s="14">
        <v>50000</v>
      </c>
      <c r="K17" s="10">
        <v>6000</v>
      </c>
      <c r="L17" s="10">
        <v>300000</v>
      </c>
      <c r="M17" s="10"/>
      <c r="N17" s="17"/>
    </row>
    <row r="18" spans="3:14" ht="37.5" x14ac:dyDescent="0.25">
      <c r="C18" s="3" t="s">
        <v>30</v>
      </c>
      <c r="D18" s="3" t="s">
        <v>48</v>
      </c>
      <c r="E18" s="5" t="s">
        <v>49</v>
      </c>
      <c r="F18" s="3" t="s">
        <v>55</v>
      </c>
      <c r="G18" s="4" t="str">
        <f>HYPERLINK("https://cloud.mail.ru/public/PBqa/5NKLLvxf2","План")</f>
        <v>План</v>
      </c>
      <c r="H18" s="4" t="str">
        <f>HYPERLINK("https://cloud.mail.ru/public/PBqa/5NKLLvxf2","Фото")</f>
        <v>Фото</v>
      </c>
      <c r="I18" s="8" t="s">
        <v>7</v>
      </c>
      <c r="J18" s="14">
        <v>4489.8999999999996</v>
      </c>
      <c r="K18" s="10">
        <v>1000</v>
      </c>
      <c r="L18" s="10" t="s">
        <v>58</v>
      </c>
      <c r="M18" s="10" t="s">
        <v>10</v>
      </c>
      <c r="N18" s="19" t="s">
        <v>50</v>
      </c>
    </row>
    <row r="19" spans="3:14" ht="37.5" x14ac:dyDescent="0.25">
      <c r="C19" s="3" t="s">
        <v>13</v>
      </c>
      <c r="D19" s="3" t="s">
        <v>51</v>
      </c>
      <c r="E19" s="5" t="s">
        <v>49</v>
      </c>
      <c r="F19" s="3" t="s">
        <v>56</v>
      </c>
      <c r="G19" s="4" t="str">
        <f>HYPERLINK("https://cloud.mail.ru/public/McW6/wJS4ntuoJ","План")</f>
        <v>План</v>
      </c>
      <c r="H19" s="4" t="str">
        <f>HYPERLINK("https://cloud.mail.ru/public/McW6/wJS4ntuoJ","Фото")</f>
        <v>Фото</v>
      </c>
      <c r="I19" s="8" t="s">
        <v>52</v>
      </c>
      <c r="J19" s="14">
        <v>3939</v>
      </c>
      <c r="K19" s="10"/>
      <c r="L19" s="10">
        <v>50000</v>
      </c>
      <c r="M19" s="10" t="s">
        <v>10</v>
      </c>
      <c r="N19" s="19" t="s">
        <v>53</v>
      </c>
    </row>
    <row r="20" spans="3:14" x14ac:dyDescent="0.25">
      <c r="C20" s="18"/>
      <c r="D20" s="18"/>
      <c r="E20" s="18"/>
      <c r="F20" s="18"/>
      <c r="G20" s="20"/>
      <c r="H20" s="20"/>
      <c r="I20" s="18"/>
      <c r="J20" s="18"/>
      <c r="K20" s="18"/>
      <c r="L20" s="18"/>
      <c r="M20" s="18"/>
      <c r="N20" s="1"/>
    </row>
  </sheetData>
  <sortState ref="C7:N13">
    <sortCondition ref="C7:C13"/>
  </sortState>
  <customSheetViews>
    <customSheetView guid="{6924A547-F047-449F-8690-734BF9E529F2}" scale="70" showPageBreaks="1" fitToPage="1" printArea="1" topLeftCell="C1">
      <selection activeCell="J14" sqref="J14"/>
      <pageMargins left="0.7" right="0.7" top="0.75" bottom="0.75" header="0.3" footer="0.3"/>
      <pageSetup paperSize="9" scale="40" orientation="landscape" r:id="rId1"/>
    </customSheetView>
    <customSheetView guid="{0D98D56C-6C9F-4931-9199-3528B0B6143A}" scale="70" showPageBreaks="1" fitToPage="1" printArea="1" hiddenColumns="1" topLeftCell="C1">
      <selection activeCell="N17" sqref="N17"/>
      <pageMargins left="0.7" right="0.7" top="0.75" bottom="0.75" header="0.3" footer="0.3"/>
      <pageSetup paperSize="9" scale="40" fitToHeight="0" orientation="landscape" r:id="rId2"/>
    </customSheetView>
    <customSheetView guid="{223BBD92-FBB4-4BEC-BC26-08392FDD075B}" scale="70" fitToPage="1" hiddenColumns="1" topLeftCell="C1">
      <selection activeCell="L17" sqref="L17"/>
      <pageMargins left="0.7" right="0.7" top="0.75" bottom="0.75" header="0.3" footer="0.3"/>
      <pageSetup paperSize="9" scale="40" fitToHeight="0" orientation="landscape" r:id="rId3"/>
    </customSheetView>
    <customSheetView guid="{271FD86F-5D82-4B0E-8BD6-8D773097FADC}" scale="70" showPageBreaks="1" fitToPage="1" printArea="1" topLeftCell="C1">
      <selection activeCell="S11" sqref="S11"/>
      <pageMargins left="0.25" right="0.25" top="0.75" bottom="0.75" header="0.3" footer="0.3"/>
      <pageSetup paperSize="9" scale="45" orientation="landscape" r:id="rId4"/>
    </customSheetView>
    <customSheetView guid="{4196DB7A-219A-40C4-BE04-49477EC5EE4D}" scale="70" showPageBreaks="1" fitToPage="1" printArea="1">
      <selection activeCell="D40" sqref="D40"/>
      <pageMargins left="0.7" right="0.7" top="0.75" bottom="0.75" header="0.3" footer="0.3"/>
      <pageSetup paperSize="9" scale="34" fitToHeight="0" orientation="landscape" r:id="rId5"/>
    </customSheetView>
    <customSheetView guid="{42C4199F-017D-4C41-8A11-DDEAEE96E020}" scale="70" showPageBreaks="1" fitToPage="1" printArea="1">
      <selection activeCell="H14" sqref="H14"/>
      <pageMargins left="0.7" right="0.7" top="0.75" bottom="0.75" header="0.3" footer="0.3"/>
      <pageSetup paperSize="9" scale="41" fitToHeight="0" orientation="landscape" r:id="rId6"/>
    </customSheetView>
  </customSheetViews>
  <mergeCells count="13">
    <mergeCell ref="N5:N6"/>
    <mergeCell ref="M5:M6"/>
    <mergeCell ref="C3:M4"/>
    <mergeCell ref="G5:G6"/>
    <mergeCell ref="J5:J6"/>
    <mergeCell ref="K5:K6"/>
    <mergeCell ref="L5:L6"/>
    <mergeCell ref="H5:H6"/>
    <mergeCell ref="C5:C6"/>
    <mergeCell ref="F5:F6"/>
    <mergeCell ref="I5:I6"/>
    <mergeCell ref="D5:D6"/>
    <mergeCell ref="E5:E6"/>
  </mergeCells>
  <phoneticPr fontId="2" type="noConversion"/>
  <pageMargins left="0.7" right="0.7" top="0.75" bottom="0.75" header="0.3" footer="0.3"/>
  <pageSetup paperSize="9" scale="40" orientation="landscape" r:id="rId7"/>
</worksheet>
</file>

<file path=xl/worksheets/wsSortMap1.xml><?xml version="1.0" encoding="utf-8"?>
<worksheetSortMap xmlns="http://schemas.microsoft.com/office/excel/2006/main">
  <rowSortMap ref="A8:XFD10" count="3">
    <row newVal="7" oldVal="9"/>
    <row newVal="8" oldVal="7"/>
    <row newVal="9" oldVal="8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Дьяконов Е.А.</dc:creator>
  <cp:lastModifiedBy>Погосян Р.А.</cp:lastModifiedBy>
  <cp:lastPrinted>2026-04-21T04:17:26Z</cp:lastPrinted>
  <dcterms:created xsi:type="dcterms:W3CDTF">2015-06-05T18:19:34Z</dcterms:created>
  <dcterms:modified xsi:type="dcterms:W3CDTF">2026-06-17T03:59:07Z</dcterms:modified>
</cp:coreProperties>
</file>